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deniana.carvalho\Downloads\"/>
    </mc:Choice>
  </mc:AlternateContent>
  <xr:revisionPtr revIDLastSave="0" documentId="13_ncr:1_{14A14BBD-5EE3-4DA0-9E60-0C215801A011}" xr6:coauthVersionLast="47" xr6:coauthVersionMax="47" xr10:uidLastSave="{00000000-0000-0000-0000-000000000000}"/>
  <bookViews>
    <workbookView xWindow="-120" yWindow="-120" windowWidth="29040" windowHeight="15720" tabRatio="699" xr2:uid="{00000000-000D-0000-FFFF-FFFF00000000}"/>
  </bookViews>
  <sheets>
    <sheet name="PREENCHIMENTO" sheetId="2" r:id="rId1"/>
    <sheet name="RESUMO" sheetId="3" r:id="rId2"/>
    <sheet name="Uniforme" sheetId="4" r:id="rId3"/>
    <sheet name="Analista administrativo Pleno" sheetId="5" r:id="rId4"/>
    <sheet name="Assistente administrativo" sheetId="6" r:id="rId5"/>
    <sheet name="Assistente adm - insalubre" sheetId="7" r:id="rId6"/>
    <sheet name="Recepcionista" sheetId="8" r:id="rId7"/>
    <sheet name="Recepcionista - insalubre" sheetId="9" r:id="rId8"/>
    <sheet name="Supervisor" sheetId="10" r:id="rId9"/>
    <sheet name="VA e VT" sheetId="11" r:id="rId10"/>
  </sheets>
  <definedNames>
    <definedName name="_1Excel_BuiltIn_Print_Area_1_1" localSheetId="3">#REF!</definedName>
    <definedName name="_1Excel_BuiltIn_Print_Area_1_1" localSheetId="5">#REF!</definedName>
    <definedName name="_1Excel_BuiltIn_Print_Area_1_1" localSheetId="4">#REF!</definedName>
    <definedName name="_1Excel_BuiltIn_Print_Area_1_1" localSheetId="7">#REF!</definedName>
    <definedName name="_1Excel_BuiltIn_Print_Area_1_1" localSheetId="1">#REF!</definedName>
    <definedName name="_1Excel_BuiltIn_Print_Area_1_1" localSheetId="8">#REF!</definedName>
    <definedName name="_1Excel_BuiltIn_Print_Area_1_1">#REF!</definedName>
    <definedName name="a">#REF!</definedName>
    <definedName name="AuxEnc." localSheetId="3">#REF!</definedName>
    <definedName name="AuxEnc." localSheetId="5">#REF!</definedName>
    <definedName name="AuxEnc." localSheetId="4">#REF!</definedName>
    <definedName name="AuxEnc." localSheetId="7">#REF!</definedName>
    <definedName name="AuxEnc." localSheetId="1">#REF!</definedName>
    <definedName name="AuxEnc." localSheetId="8">#REF!</definedName>
    <definedName name="AuxEnc.">#REF!</definedName>
    <definedName name="Auxílio_Alimentação" localSheetId="3">#REF!</definedName>
    <definedName name="Auxílio_Alimentação" localSheetId="5">#REF!</definedName>
    <definedName name="Auxílio_Alimentação" localSheetId="4">#REF!</definedName>
    <definedName name="Auxílio_Alimentação" localSheetId="7">#REF!</definedName>
    <definedName name="Auxílio_Alimentação" localSheetId="1">#REF!</definedName>
    <definedName name="Auxílio_Alimentação" localSheetId="8">#REF!</definedName>
    <definedName name="Auxílio_Alimentação">#REF!</definedName>
    <definedName name="cargozero" localSheetId="5">#REF!</definedName>
    <definedName name="cargozero" localSheetId="4">#REF!</definedName>
    <definedName name="cargozero" localSheetId="7">#REF!</definedName>
    <definedName name="cargozero" localSheetId="1">#REF!</definedName>
    <definedName name="cargozero" localSheetId="8">#REF!</definedName>
    <definedName name="cargozero">#REF!</definedName>
    <definedName name="embranco" localSheetId="5">#REF!</definedName>
    <definedName name="embranco" localSheetId="4">#REF!</definedName>
    <definedName name="embranco" localSheetId="7">#REF!</definedName>
    <definedName name="embranco" localSheetId="1">#REF!</definedName>
    <definedName name="embranco" localSheetId="8">#REF!</definedName>
    <definedName name="embranco">#REF!</definedName>
    <definedName name="Excel_BuiltIn_Print_Area_1_1" localSheetId="3">#REF!</definedName>
    <definedName name="Excel_BuiltIn_Print_Area_1_1" localSheetId="5">#REF!</definedName>
    <definedName name="Excel_BuiltIn_Print_Area_1_1" localSheetId="4">#REF!</definedName>
    <definedName name="Excel_BuiltIn_Print_Area_1_1" localSheetId="7">#REF!</definedName>
    <definedName name="Excel_BuiltIn_Print_Area_1_1" localSheetId="1">#REF!</definedName>
    <definedName name="Excel_BuiltIn_Print_Area_1_1" localSheetId="8">#REF!</definedName>
    <definedName name="Excel_BuiltIn_Print_Area_1_1">#REF!</definedName>
    <definedName name="Excel_BuiltIn_Print_Area_2" localSheetId="3">#REF!</definedName>
    <definedName name="Excel_BuiltIn_Print_Area_2" localSheetId="5">#REF!</definedName>
    <definedName name="Excel_BuiltIn_Print_Area_2" localSheetId="4">#REF!</definedName>
    <definedName name="Excel_BuiltIn_Print_Area_2" localSheetId="7">#REF!</definedName>
    <definedName name="Excel_BuiltIn_Print_Area_2" localSheetId="1">#REF!</definedName>
    <definedName name="Excel_BuiltIn_Print_Area_2" localSheetId="8">#REF!</definedName>
    <definedName name="Excel_BuiltIn_Print_Area_2">#REF!</definedName>
    <definedName name="Excel_BuiltIn_Print_Area_3" localSheetId="3">#REF!</definedName>
    <definedName name="Excel_BuiltIn_Print_Area_3" localSheetId="5">#REF!</definedName>
    <definedName name="Excel_BuiltIn_Print_Area_3" localSheetId="4">#REF!</definedName>
    <definedName name="Excel_BuiltIn_Print_Area_3" localSheetId="7">#REF!</definedName>
    <definedName name="Excel_BuiltIn_Print_Area_3" localSheetId="1">#REF!</definedName>
    <definedName name="Excel_BuiltIn_Print_Area_3" localSheetId="8">#REF!</definedName>
    <definedName name="Excel_BuiltIn_Print_Area_3">#REF!</definedName>
    <definedName name="Excel_BuiltIn_Print_Area_4" localSheetId="3">#REF!</definedName>
    <definedName name="Excel_BuiltIn_Print_Area_4" localSheetId="5">#REF!</definedName>
    <definedName name="Excel_BuiltIn_Print_Area_4" localSheetId="4">#REF!</definedName>
    <definedName name="Excel_BuiltIn_Print_Area_4" localSheetId="7">#REF!</definedName>
    <definedName name="Excel_BuiltIn_Print_Area_4" localSheetId="1">#REF!</definedName>
    <definedName name="Excel_BuiltIn_Print_Area_4" localSheetId="8">#REF!</definedName>
    <definedName name="Excel_BuiltIn_Print_Area_4">#REF!</definedName>
    <definedName name="ISS" localSheetId="3">#REF!</definedName>
    <definedName name="ISS" localSheetId="5">#REF!</definedName>
    <definedName name="ISS" localSheetId="4">#REF!</definedName>
    <definedName name="ISS" localSheetId="7">#REF!</definedName>
    <definedName name="ISS" localSheetId="1">#REF!</definedName>
    <definedName name="ISS" localSheetId="8">#REF!</definedName>
    <definedName name="ISS">#REF!</definedName>
    <definedName name="MEMCALC" localSheetId="3">#REF!</definedName>
    <definedName name="MEMCALC" localSheetId="5">#REF!</definedName>
    <definedName name="MEMCALC" localSheetId="4">#REF!</definedName>
    <definedName name="MEMCALC" localSheetId="7">#REF!</definedName>
    <definedName name="MEMCALC" localSheetId="1">#REF!</definedName>
    <definedName name="MEMCALC" localSheetId="8">#REF!</definedName>
    <definedName name="MEMCALC">#REF!</definedName>
    <definedName name="novo" localSheetId="5">#REF!</definedName>
    <definedName name="novo" localSheetId="4">#REF!</definedName>
    <definedName name="novo" localSheetId="7">#REF!</definedName>
    <definedName name="novo" localSheetId="1">#REF!</definedName>
    <definedName name="novo" localSheetId="8">#REF!</definedName>
    <definedName name="novo">#REF!</definedName>
    <definedName name="novocopia" localSheetId="5">#REF!</definedName>
    <definedName name="novocopia" localSheetId="4">#REF!</definedName>
    <definedName name="novocopia" localSheetId="7">#REF!</definedName>
    <definedName name="novocopia" localSheetId="1">#REF!</definedName>
    <definedName name="novocopia" localSheetId="8">#REF!</definedName>
    <definedName name="novocopia">#REF!</definedName>
    <definedName name="PLANILHA" localSheetId="3">#REF!</definedName>
    <definedName name="PLANILHA" localSheetId="5">#REF!</definedName>
    <definedName name="PLANILHA" localSheetId="4">#REF!</definedName>
    <definedName name="PLANILHA" localSheetId="7">#REF!</definedName>
    <definedName name="PLANILHA" localSheetId="1">#REF!</definedName>
    <definedName name="PLANILHA" localSheetId="8">#REF!</definedName>
    <definedName name="PLANILHA">#REF!</definedName>
    <definedName name="Preço_da_passagem" localSheetId="3">#REF!</definedName>
    <definedName name="Preço_da_passagem" localSheetId="5">#REF!</definedName>
    <definedName name="Preço_da_passagem" localSheetId="4">#REF!</definedName>
    <definedName name="Preço_da_passagem" localSheetId="7">#REF!</definedName>
    <definedName name="Preço_da_passagem" localSheetId="1">#REF!</definedName>
    <definedName name="Preço_da_passagem" localSheetId="8">#REF!</definedName>
    <definedName name="Preço_da_passagem">#REF!</definedName>
    <definedName name="q">#REF!</definedName>
    <definedName name="Remuneração" localSheetId="3">#REF!</definedName>
    <definedName name="Remuneração" localSheetId="5">#REF!</definedName>
    <definedName name="Remuneração" localSheetId="4">#REF!</definedName>
    <definedName name="Remuneração" localSheetId="7">#REF!</definedName>
    <definedName name="Remuneração" localSheetId="1">#REF!</definedName>
    <definedName name="Remuneração" localSheetId="8">#REF!</definedName>
    <definedName name="Remuneração">#REF!</definedName>
    <definedName name="Salário" localSheetId="3">#REF!</definedName>
    <definedName name="Salário" localSheetId="5">#REF!</definedName>
    <definedName name="Salário" localSheetId="4">#REF!</definedName>
    <definedName name="Salário" localSheetId="7">#REF!</definedName>
    <definedName name="Salário" localSheetId="1">#REF!</definedName>
    <definedName name="Salário" localSheetId="8">#REF!</definedName>
    <definedName name="Salário">#REF!</definedName>
    <definedName name="SALRT" localSheetId="3">#REF!</definedName>
    <definedName name="SALRT" localSheetId="5">#REF!</definedName>
    <definedName name="SALRT" localSheetId="4">#REF!</definedName>
    <definedName name="SALRT" localSheetId="7">#REF!</definedName>
    <definedName name="SALRT" localSheetId="1">#REF!</definedName>
    <definedName name="SALRT" localSheetId="8">#REF!</definedName>
    <definedName name="SALRT">#REF!</definedName>
    <definedName name="SALRT1" localSheetId="3">#REF!</definedName>
    <definedName name="SALRT1" localSheetId="5">#REF!</definedName>
    <definedName name="SALRT1" localSheetId="4">#REF!</definedName>
    <definedName name="SALRT1" localSheetId="7">#REF!</definedName>
    <definedName name="SALRT1" localSheetId="1">#REF!</definedName>
    <definedName name="SALRT1" localSheetId="8">#REF!</definedName>
    <definedName name="SALRT1">#REF!</definedName>
    <definedName name="SALRT2" localSheetId="3">#REF!</definedName>
    <definedName name="SALRT2" localSheetId="5">#REF!</definedName>
    <definedName name="SALRT2" localSheetId="4">#REF!</definedName>
    <definedName name="SALRT2" localSheetId="7">#REF!</definedName>
    <definedName name="SALRT2" localSheetId="1">#REF!</definedName>
    <definedName name="SALRT2" localSheetId="8">#REF!</definedName>
    <definedName name="SALRT2">#REF!</definedName>
    <definedName name="SALRT3" localSheetId="3">#REF!</definedName>
    <definedName name="SALRT3" localSheetId="5">#REF!</definedName>
    <definedName name="SALRT3" localSheetId="4">#REF!</definedName>
    <definedName name="SALRT3" localSheetId="7">#REF!</definedName>
    <definedName name="SALRT3" localSheetId="1">#REF!</definedName>
    <definedName name="SALRT3" localSheetId="8">#REF!</definedName>
    <definedName name="SALRT3">#REF!</definedName>
    <definedName name="SALRT4" localSheetId="3">#REF!</definedName>
    <definedName name="SALRT4" localSheetId="5">#REF!</definedName>
    <definedName name="SALRT4" localSheetId="4">#REF!</definedName>
    <definedName name="SALRT4" localSheetId="7">#REF!</definedName>
    <definedName name="SALRT4" localSheetId="1">#REF!</definedName>
    <definedName name="SALRT4" localSheetId="8">#REF!</definedName>
    <definedName name="SALRT4">#REF!</definedName>
    <definedName name="UniformeMensageiro" localSheetId="3">#REF!</definedName>
    <definedName name="UniformeMensageiro" localSheetId="5">#REF!</definedName>
    <definedName name="UniformeMensageiro" localSheetId="4">#REF!</definedName>
    <definedName name="UniformeMensageiro" localSheetId="7">#REF!</definedName>
    <definedName name="UniformeMensageiro" localSheetId="1">#REF!</definedName>
    <definedName name="UniformeMensageiro" localSheetId="8">#REF!</definedName>
    <definedName name="UniformeMensageiro">#REF!</definedName>
    <definedName name="UniformeMensageiros" localSheetId="3">#REF!</definedName>
    <definedName name="UniformeMensageiros" localSheetId="5">#REF!</definedName>
    <definedName name="UniformeMensageiros" localSheetId="4">#REF!</definedName>
    <definedName name="UniformeMensageiros" localSheetId="7">#REF!</definedName>
    <definedName name="UniformeMensageiros" localSheetId="1">#REF!</definedName>
    <definedName name="UniformeMensageiros" localSheetId="8">#REF!</definedName>
    <definedName name="UniformeMensageiros">#REF!</definedName>
    <definedName name="UniformeRecepcionista" localSheetId="3">#REF!</definedName>
    <definedName name="UniformeRecepcionista" localSheetId="5">#REF!</definedName>
    <definedName name="UniformeRecepcionista" localSheetId="4">#REF!</definedName>
    <definedName name="UniformeRecepcionista" localSheetId="7">#REF!</definedName>
    <definedName name="UniformeRecepcionista" localSheetId="1">#REF!</definedName>
    <definedName name="UniformeRecepcionista" localSheetId="8">#REF!</definedName>
    <definedName name="UniformeRecepcionista">#REF!</definedName>
    <definedName name="x">#REF!</definedName>
    <definedName name="XXXX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5" roundtripDataChecksum="icagt3Zk8Wsh2K1osiRLLJbnQhh1cjJGhbM2PDQyYhM="/>
    </ext>
  </extLst>
</workbook>
</file>

<file path=xl/calcChain.xml><?xml version="1.0" encoding="utf-8"?>
<calcChain xmlns="http://schemas.openxmlformats.org/spreadsheetml/2006/main">
  <c r="B17" i="11" l="1"/>
  <c r="A17" i="11"/>
  <c r="D16" i="11"/>
  <c r="F16" i="11" s="1"/>
  <c r="B16" i="11"/>
  <c r="A16" i="11"/>
  <c r="B15" i="11"/>
  <c r="A15" i="11"/>
  <c r="B14" i="11"/>
  <c r="F14" i="11" s="1"/>
  <c r="A14" i="11"/>
  <c r="B13" i="11"/>
  <c r="F13" i="11" s="1"/>
  <c r="A13" i="11"/>
  <c r="D12" i="11"/>
  <c r="F12" i="11" s="1"/>
  <c r="B12" i="11"/>
  <c r="A12" i="11"/>
  <c r="E8" i="11"/>
  <c r="F8" i="11" s="1"/>
  <c r="D8" i="11"/>
  <c r="C8" i="11"/>
  <c r="A8" i="11"/>
  <c r="E7" i="11"/>
  <c r="D7" i="11"/>
  <c r="C7" i="11"/>
  <c r="F7" i="11" s="1"/>
  <c r="A7" i="11"/>
  <c r="E6" i="11"/>
  <c r="D6" i="11"/>
  <c r="C6" i="11"/>
  <c r="F6" i="11" s="1"/>
  <c r="A6" i="11"/>
  <c r="E5" i="11"/>
  <c r="D5" i="11"/>
  <c r="C5" i="11"/>
  <c r="F5" i="11" s="1"/>
  <c r="A5" i="11"/>
  <c r="E4" i="11"/>
  <c r="D4" i="11"/>
  <c r="C4" i="11"/>
  <c r="F4" i="11" s="1"/>
  <c r="A4" i="11"/>
  <c r="E3" i="11"/>
  <c r="F3" i="11" s="1"/>
  <c r="D3" i="11"/>
  <c r="C3" i="11"/>
  <c r="A3" i="11"/>
  <c r="D99" i="10"/>
  <c r="D110" i="10" s="1"/>
  <c r="C92" i="10"/>
  <c r="C91" i="10"/>
  <c r="C90" i="10"/>
  <c r="C93" i="10" s="1"/>
  <c r="C94" i="10" s="1"/>
  <c r="C84" i="10"/>
  <c r="C83" i="10"/>
  <c r="C72" i="10"/>
  <c r="C70" i="10"/>
  <c r="C71" i="10" s="1"/>
  <c r="C69" i="10"/>
  <c r="C67" i="10"/>
  <c r="C61" i="10"/>
  <c r="B61" i="10"/>
  <c r="C60" i="10"/>
  <c r="B60" i="10"/>
  <c r="C59" i="10"/>
  <c r="B59" i="10"/>
  <c r="C58" i="10"/>
  <c r="B58" i="10"/>
  <c r="C57" i="10"/>
  <c r="B57" i="10"/>
  <c r="C56" i="10"/>
  <c r="B56" i="10"/>
  <c r="C55" i="10"/>
  <c r="B55" i="10"/>
  <c r="C54" i="10"/>
  <c r="B54" i="10"/>
  <c r="B53" i="10"/>
  <c r="C52" i="10"/>
  <c r="B52" i="10"/>
  <c r="C51" i="10"/>
  <c r="C50" i="10"/>
  <c r="D51" i="10" s="1"/>
  <c r="D49" i="10"/>
  <c r="C49" i="10"/>
  <c r="C48" i="10"/>
  <c r="D62" i="10" s="1"/>
  <c r="C42" i="10"/>
  <c r="C43" i="10" s="1"/>
  <c r="C41" i="10"/>
  <c r="C32" i="10"/>
  <c r="C25" i="10"/>
  <c r="B8" i="11" s="1"/>
  <c r="G8" i="11" s="1"/>
  <c r="E20" i="10"/>
  <c r="E15" i="10"/>
  <c r="E11" i="10"/>
  <c r="E10" i="10"/>
  <c r="E9" i="10"/>
  <c r="E8" i="10"/>
  <c r="E6" i="10"/>
  <c r="C109" i="9"/>
  <c r="C95" i="9"/>
  <c r="C96" i="9" s="1"/>
  <c r="C94" i="9"/>
  <c r="C93" i="9"/>
  <c r="C92" i="9"/>
  <c r="C86" i="9"/>
  <c r="C87" i="9" s="1"/>
  <c r="C97" i="9" s="1"/>
  <c r="C85" i="9"/>
  <c r="C74" i="9"/>
  <c r="C72" i="9"/>
  <c r="C73" i="9" s="1"/>
  <c r="C71" i="9"/>
  <c r="C69" i="9"/>
  <c r="C75" i="9" s="1"/>
  <c r="C62" i="9"/>
  <c r="C59" i="9"/>
  <c r="C58" i="9"/>
  <c r="B58" i="9"/>
  <c r="B57" i="9"/>
  <c r="C56" i="9"/>
  <c r="B56" i="9"/>
  <c r="B55" i="9"/>
  <c r="B54" i="9"/>
  <c r="C44" i="9"/>
  <c r="C43" i="9"/>
  <c r="C45" i="9" s="1"/>
  <c r="C46" i="9" s="1"/>
  <c r="C47" i="9" s="1"/>
  <c r="C40" i="9"/>
  <c r="C70" i="9" s="1"/>
  <c r="C34" i="9"/>
  <c r="C26" i="9"/>
  <c r="B7" i="11" s="1"/>
  <c r="G7" i="11" s="1"/>
  <c r="B23" i="9"/>
  <c r="E21" i="9"/>
  <c r="E20" i="9"/>
  <c r="E15" i="9"/>
  <c r="D101" i="9" s="1"/>
  <c r="D112" i="9" s="1"/>
  <c r="E11" i="9"/>
  <c r="E10" i="9"/>
  <c r="E9" i="9"/>
  <c r="E8" i="9"/>
  <c r="E6" i="9"/>
  <c r="D99" i="8"/>
  <c r="D110" i="8" s="1"/>
  <c r="C93" i="8"/>
  <c r="C94" i="8" s="1"/>
  <c r="C92" i="8"/>
  <c r="C91" i="8"/>
  <c r="C90" i="8"/>
  <c r="C84" i="8"/>
  <c r="C85" i="8" s="1"/>
  <c r="C95" i="8" s="1"/>
  <c r="C83" i="8"/>
  <c r="C72" i="8"/>
  <c r="C71" i="8"/>
  <c r="C70" i="8"/>
  <c r="C69" i="8"/>
  <c r="C67" i="8"/>
  <c r="C61" i="8"/>
  <c r="C63" i="9" s="1"/>
  <c r="B61" i="8"/>
  <c r="B63" i="9" s="1"/>
  <c r="C60" i="8"/>
  <c r="B60" i="8"/>
  <c r="B62" i="9" s="1"/>
  <c r="C59" i="8"/>
  <c r="C61" i="9" s="1"/>
  <c r="B59" i="8"/>
  <c r="B61" i="9" s="1"/>
  <c r="C58" i="8"/>
  <c r="C60" i="9" s="1"/>
  <c r="B58" i="8"/>
  <c r="B60" i="9" s="1"/>
  <c r="C57" i="8"/>
  <c r="B57" i="8"/>
  <c r="B59" i="9" s="1"/>
  <c r="C56" i="8"/>
  <c r="B56" i="8"/>
  <c r="C55" i="8"/>
  <c r="C57" i="9" s="1"/>
  <c r="B55" i="8"/>
  <c r="C54" i="8"/>
  <c r="B54" i="8"/>
  <c r="B53" i="8"/>
  <c r="C52" i="8"/>
  <c r="C54" i="9" s="1"/>
  <c r="B52" i="8"/>
  <c r="C51" i="8"/>
  <c r="C53" i="9" s="1"/>
  <c r="C49" i="8"/>
  <c r="C51" i="9" s="1"/>
  <c r="C48" i="8"/>
  <c r="C50" i="9" s="1"/>
  <c r="C42" i="8"/>
  <c r="C41" i="8"/>
  <c r="C43" i="8" s="1"/>
  <c r="C44" i="8" s="1"/>
  <c r="C45" i="8" s="1"/>
  <c r="C38" i="8"/>
  <c r="C68" i="8" s="1"/>
  <c r="C73" i="8" s="1"/>
  <c r="C32" i="8"/>
  <c r="C107" i="8" s="1"/>
  <c r="B22" i="8"/>
  <c r="E20" i="8"/>
  <c r="C25" i="8" s="1"/>
  <c r="E15" i="8"/>
  <c r="E11" i="8"/>
  <c r="E10" i="8"/>
  <c r="E9" i="8"/>
  <c r="E8" i="8"/>
  <c r="E6" i="8"/>
  <c r="C94" i="7"/>
  <c r="C93" i="7"/>
  <c r="C92" i="7"/>
  <c r="C95" i="7" s="1"/>
  <c r="C86" i="7"/>
  <c r="C87" i="7" s="1"/>
  <c r="C85" i="7"/>
  <c r="C74" i="7"/>
  <c r="C73" i="7"/>
  <c r="C72" i="7"/>
  <c r="C71" i="7"/>
  <c r="C69" i="7"/>
  <c r="C75" i="7" s="1"/>
  <c r="B63" i="7"/>
  <c r="C61" i="7"/>
  <c r="C58" i="7"/>
  <c r="C57" i="7"/>
  <c r="B57" i="7"/>
  <c r="B55" i="7"/>
  <c r="C54" i="7"/>
  <c r="B54" i="7"/>
  <c r="C53" i="7"/>
  <c r="C51" i="7"/>
  <c r="C44" i="7"/>
  <c r="C43" i="7"/>
  <c r="C45" i="7" s="1"/>
  <c r="C46" i="7" s="1"/>
  <c r="C47" i="7" s="1"/>
  <c r="C40" i="7"/>
  <c r="C70" i="7" s="1"/>
  <c r="C34" i="7"/>
  <c r="C109" i="7" s="1"/>
  <c r="C27" i="7"/>
  <c r="C26" i="7"/>
  <c r="C28" i="7" s="1"/>
  <c r="B23" i="7"/>
  <c r="E21" i="7"/>
  <c r="E20" i="7"/>
  <c r="E15" i="7"/>
  <c r="D101" i="7" s="1"/>
  <c r="D112" i="7" s="1"/>
  <c r="E11" i="7"/>
  <c r="E10" i="7"/>
  <c r="E9" i="7"/>
  <c r="E8" i="7"/>
  <c r="E6" i="7"/>
  <c r="C107" i="6"/>
  <c r="C92" i="6"/>
  <c r="C93" i="6" s="1"/>
  <c r="C91" i="6"/>
  <c r="C90" i="6"/>
  <c r="C84" i="6"/>
  <c r="C83" i="6"/>
  <c r="C85" i="6" s="1"/>
  <c r="C72" i="6"/>
  <c r="C71" i="6"/>
  <c r="C70" i="6"/>
  <c r="C69" i="6"/>
  <c r="C67" i="6"/>
  <c r="C61" i="6"/>
  <c r="C63" i="7" s="1"/>
  <c r="B61" i="6"/>
  <c r="C60" i="6"/>
  <c r="C62" i="7" s="1"/>
  <c r="B60" i="6"/>
  <c r="B62" i="7" s="1"/>
  <c r="C59" i="6"/>
  <c r="B59" i="6"/>
  <c r="B61" i="7" s="1"/>
  <c r="C58" i="6"/>
  <c r="C60" i="7" s="1"/>
  <c r="B58" i="6"/>
  <c r="B60" i="7" s="1"/>
  <c r="C57" i="6"/>
  <c r="C59" i="7" s="1"/>
  <c r="B57" i="6"/>
  <c r="B59" i="7" s="1"/>
  <c r="C56" i="6"/>
  <c r="B56" i="6"/>
  <c r="B58" i="7" s="1"/>
  <c r="C55" i="6"/>
  <c r="B55" i="6"/>
  <c r="C54" i="6"/>
  <c r="C56" i="7" s="1"/>
  <c r="B54" i="6"/>
  <c r="B56" i="7" s="1"/>
  <c r="B53" i="6"/>
  <c r="C52" i="6"/>
  <c r="B52" i="6"/>
  <c r="C51" i="6"/>
  <c r="C49" i="6"/>
  <c r="C48" i="6"/>
  <c r="C50" i="7" s="1"/>
  <c r="C44" i="6"/>
  <c r="C45" i="6" s="1"/>
  <c r="C43" i="6"/>
  <c r="C42" i="6"/>
  <c r="C41" i="6"/>
  <c r="C38" i="6"/>
  <c r="C68" i="6" s="1"/>
  <c r="C32" i="6"/>
  <c r="C25" i="6"/>
  <c r="D49" i="6" s="1"/>
  <c r="B22" i="6"/>
  <c r="E20" i="6"/>
  <c r="E15" i="6"/>
  <c r="D99" i="6" s="1"/>
  <c r="D110" i="6" s="1"/>
  <c r="E11" i="6"/>
  <c r="E10" i="6"/>
  <c r="E9" i="6"/>
  <c r="E8" i="6"/>
  <c r="E6" i="6"/>
  <c r="C107" i="5"/>
  <c r="D99" i="5"/>
  <c r="D110" i="5" s="1"/>
  <c r="C92" i="5"/>
  <c r="C91" i="5"/>
  <c r="C93" i="5" s="1"/>
  <c r="C90" i="5"/>
  <c r="C84" i="5"/>
  <c r="C83" i="5"/>
  <c r="C85" i="5" s="1"/>
  <c r="C72" i="5"/>
  <c r="C70" i="5"/>
  <c r="C71" i="5" s="1"/>
  <c r="C69" i="5"/>
  <c r="C68" i="5"/>
  <c r="C73" i="5" s="1"/>
  <c r="C67" i="5"/>
  <c r="C61" i="5"/>
  <c r="B61" i="5"/>
  <c r="C60" i="5"/>
  <c r="B60" i="5"/>
  <c r="C59" i="5"/>
  <c r="B59" i="5"/>
  <c r="C58" i="5"/>
  <c r="B58" i="5"/>
  <c r="C57" i="5"/>
  <c r="B57" i="5"/>
  <c r="C56" i="5"/>
  <c r="B56" i="5"/>
  <c r="C55" i="5"/>
  <c r="B55" i="5"/>
  <c r="C54" i="5"/>
  <c r="B54" i="5"/>
  <c r="B53" i="5"/>
  <c r="C52" i="5"/>
  <c r="B52" i="5"/>
  <c r="C51" i="5"/>
  <c r="C49" i="5"/>
  <c r="C48" i="5"/>
  <c r="C42" i="5"/>
  <c r="C41" i="5"/>
  <c r="C43" i="5" s="1"/>
  <c r="C44" i="5" s="1"/>
  <c r="C45" i="5" s="1"/>
  <c r="C38" i="5"/>
  <c r="C32" i="5"/>
  <c r="E20" i="5"/>
  <c r="C25" i="5" s="1"/>
  <c r="E15" i="5"/>
  <c r="E11" i="5"/>
  <c r="E10" i="5"/>
  <c r="E9" i="5"/>
  <c r="E8" i="5"/>
  <c r="E6" i="5"/>
  <c r="F19" i="4"/>
  <c r="G18" i="4"/>
  <c r="H18" i="4" s="1"/>
  <c r="G17" i="4"/>
  <c r="H17" i="4" s="1"/>
  <c r="G16" i="4"/>
  <c r="H16" i="4" s="1"/>
  <c r="H15" i="4"/>
  <c r="G15" i="4"/>
  <c r="G14" i="4"/>
  <c r="H14" i="4" s="1"/>
  <c r="G13" i="4"/>
  <c r="H13" i="4" s="1"/>
  <c r="F9" i="4"/>
  <c r="H8" i="4"/>
  <c r="G8" i="4"/>
  <c r="G7" i="4"/>
  <c r="H7" i="4" s="1"/>
  <c r="G6" i="4"/>
  <c r="H6" i="4" s="1"/>
  <c r="H5" i="4"/>
  <c r="G5" i="4"/>
  <c r="H4" i="4"/>
  <c r="H9" i="4" s="1"/>
  <c r="G4" i="4"/>
  <c r="G9" i="4" s="1"/>
  <c r="D23" i="3"/>
  <c r="D20" i="3"/>
  <c r="D19" i="3"/>
  <c r="D18" i="3"/>
  <c r="D16" i="3"/>
  <c r="D15" i="3"/>
  <c r="D14" i="3"/>
  <c r="D13" i="3"/>
  <c r="D12" i="3"/>
  <c r="D11" i="3"/>
  <c r="D10" i="3"/>
  <c r="D9" i="3"/>
  <c r="D8" i="3"/>
  <c r="D7" i="3"/>
  <c r="E76" i="2"/>
  <c r="B76" i="2"/>
  <c r="E75" i="2"/>
  <c r="B75" i="2"/>
  <c r="E74" i="2"/>
  <c r="B74" i="2"/>
  <c r="E73" i="2"/>
  <c r="B73" i="2"/>
  <c r="E72" i="2"/>
  <c r="B72" i="2"/>
  <c r="E71" i="2"/>
  <c r="B71" i="2"/>
  <c r="E70" i="2"/>
  <c r="B70" i="2"/>
  <c r="E69" i="2"/>
  <c r="B69" i="2"/>
  <c r="H68" i="2"/>
  <c r="C53" i="10" s="1"/>
  <c r="E68" i="2"/>
  <c r="D68" i="2"/>
  <c r="C53" i="8" s="1"/>
  <c r="C55" i="9" s="1"/>
  <c r="B68" i="2"/>
  <c r="E67" i="2"/>
  <c r="F68" i="2" s="1"/>
  <c r="B67" i="2"/>
  <c r="G64" i="2"/>
  <c r="G63" i="2"/>
  <c r="G62" i="2"/>
  <c r="G61" i="2"/>
  <c r="G60" i="2"/>
  <c r="G59" i="2"/>
  <c r="G58" i="2"/>
  <c r="G57" i="2"/>
  <c r="G56" i="2"/>
  <c r="F56" i="2"/>
  <c r="C53" i="6" s="1"/>
  <c r="C55" i="7" s="1"/>
  <c r="D56" i="2"/>
  <c r="C53" i="5" s="1"/>
  <c r="G55" i="2"/>
  <c r="H56" i="2" s="1"/>
  <c r="H51" i="2"/>
  <c r="D17" i="11" s="1"/>
  <c r="G51" i="2"/>
  <c r="F51" i="2"/>
  <c r="C50" i="8" s="1"/>
  <c r="E51" i="2"/>
  <c r="D14" i="11" s="1"/>
  <c r="D51" i="2"/>
  <c r="D13" i="11" s="1"/>
  <c r="C51" i="2"/>
  <c r="C50" i="5" s="1"/>
  <c r="D51" i="5" s="1"/>
  <c r="E28" i="2"/>
  <c r="C27" i="9" s="1"/>
  <c r="C28" i="9" s="1"/>
  <c r="E26" i="2"/>
  <c r="C85" i="10" l="1"/>
  <c r="C95" i="10" s="1"/>
  <c r="G12" i="11"/>
  <c r="H12" i="11" s="1"/>
  <c r="C73" i="6"/>
  <c r="G14" i="11"/>
  <c r="H14" i="11" s="1"/>
  <c r="D51" i="7"/>
  <c r="D44" i="7"/>
  <c r="C95" i="5"/>
  <c r="C94" i="5"/>
  <c r="D37" i="7"/>
  <c r="D36" i="7"/>
  <c r="D35" i="7"/>
  <c r="D34" i="7"/>
  <c r="D46" i="7"/>
  <c r="D33" i="7"/>
  <c r="D32" i="7"/>
  <c r="D38" i="7"/>
  <c r="D72" i="7"/>
  <c r="D73" i="7" s="1"/>
  <c r="D109" i="7"/>
  <c r="D110" i="7"/>
  <c r="D39" i="7"/>
  <c r="D70" i="7"/>
  <c r="D108" i="7"/>
  <c r="D107" i="7"/>
  <c r="D111" i="7" s="1"/>
  <c r="D113" i="7" s="1"/>
  <c r="D69" i="7"/>
  <c r="D39" i="9"/>
  <c r="D38" i="9"/>
  <c r="D33" i="9"/>
  <c r="D32" i="9"/>
  <c r="D40" i="9" s="1"/>
  <c r="D107" i="9"/>
  <c r="D111" i="9" s="1"/>
  <c r="D113" i="9" s="1"/>
  <c r="D108" i="9"/>
  <c r="D37" i="9"/>
  <c r="D36" i="9"/>
  <c r="D35" i="9"/>
  <c r="D34" i="9"/>
  <c r="D46" i="9"/>
  <c r="D72" i="9"/>
  <c r="D73" i="9" s="1"/>
  <c r="D110" i="9"/>
  <c r="D109" i="9"/>
  <c r="D70" i="9"/>
  <c r="D69" i="9"/>
  <c r="G16" i="11"/>
  <c r="H16" i="11" s="1"/>
  <c r="C26" i="8"/>
  <c r="D32" i="8" s="1"/>
  <c r="D49" i="8"/>
  <c r="D51" i="9" s="1"/>
  <c r="G13" i="11"/>
  <c r="H13" i="11" s="1"/>
  <c r="D78" i="7"/>
  <c r="D79" i="7" s="1"/>
  <c r="D78" i="9"/>
  <c r="D79" i="9" s="1"/>
  <c r="D76" i="10"/>
  <c r="D77" i="10" s="1"/>
  <c r="D76" i="6"/>
  <c r="D77" i="6" s="1"/>
  <c r="H22" i="4"/>
  <c r="C95" i="6"/>
  <c r="C94" i="6"/>
  <c r="H8" i="11"/>
  <c r="C97" i="7"/>
  <c r="C96" i="7"/>
  <c r="D49" i="5"/>
  <c r="D62" i="5" s="1"/>
  <c r="C26" i="5"/>
  <c r="D41" i="5" s="1"/>
  <c r="F15" i="11"/>
  <c r="D44" i="9"/>
  <c r="C52" i="9"/>
  <c r="D64" i="9" s="1"/>
  <c r="D51" i="8"/>
  <c r="D53" i="9" s="1"/>
  <c r="H19" i="4"/>
  <c r="D76" i="5" s="1"/>
  <c r="D77" i="5" s="1"/>
  <c r="H7" i="11"/>
  <c r="F17" i="11"/>
  <c r="G19" i="4"/>
  <c r="D43" i="9"/>
  <c r="D15" i="11"/>
  <c r="D43" i="7"/>
  <c r="C26" i="6"/>
  <c r="C50" i="6"/>
  <c r="C38" i="10"/>
  <c r="C68" i="10" s="1"/>
  <c r="C73" i="10" s="1"/>
  <c r="B5" i="11"/>
  <c r="G5" i="11" s="1"/>
  <c r="H5" i="11" s="1"/>
  <c r="C107" i="10"/>
  <c r="C26" i="10"/>
  <c r="D76" i="8" l="1"/>
  <c r="D77" i="8" s="1"/>
  <c r="G29" i="3"/>
  <c r="D31" i="10"/>
  <c r="D30" i="10"/>
  <c r="D41" i="10"/>
  <c r="D107" i="10"/>
  <c r="D44" i="10"/>
  <c r="D70" i="10"/>
  <c r="D71" i="10" s="1"/>
  <c r="D108" i="10"/>
  <c r="D68" i="10"/>
  <c r="D106" i="10"/>
  <c r="D37" i="10"/>
  <c r="D33" i="10"/>
  <c r="D105" i="10"/>
  <c r="D109" i="10" s="1"/>
  <c r="D111" i="10" s="1"/>
  <c r="D67" i="10"/>
  <c r="D36" i="10"/>
  <c r="D35" i="10"/>
  <c r="D34" i="10"/>
  <c r="G15" i="11"/>
  <c r="H15" i="11"/>
  <c r="D41" i="8"/>
  <c r="D62" i="8"/>
  <c r="C52" i="7"/>
  <c r="D51" i="6"/>
  <c r="D53" i="7" s="1"/>
  <c r="D45" i="7"/>
  <c r="D40" i="7"/>
  <c r="D32" i="10"/>
  <c r="D42" i="10"/>
  <c r="D70" i="6"/>
  <c r="D71" i="6" s="1"/>
  <c r="D68" i="6"/>
  <c r="D41" i="6"/>
  <c r="D43" i="6" s="1"/>
  <c r="D45" i="6" s="1"/>
  <c r="D37" i="6"/>
  <c r="D36" i="6"/>
  <c r="D108" i="6"/>
  <c r="D107" i="6"/>
  <c r="D106" i="6"/>
  <c r="D105" i="6"/>
  <c r="D109" i="6" s="1"/>
  <c r="D111" i="6" s="1"/>
  <c r="D67" i="6"/>
  <c r="D35" i="6"/>
  <c r="D34" i="6"/>
  <c r="D33" i="6"/>
  <c r="D32" i="6"/>
  <c r="D44" i="6"/>
  <c r="B4" i="11"/>
  <c r="G4" i="11" s="1"/>
  <c r="H4" i="11" s="1"/>
  <c r="D31" i="6"/>
  <c r="D30" i="6"/>
  <c r="D42" i="6"/>
  <c r="G17" i="11"/>
  <c r="H17" i="11" s="1"/>
  <c r="D33" i="5"/>
  <c r="D32" i="5"/>
  <c r="D34" i="5"/>
  <c r="B3" i="11"/>
  <c r="G3" i="11" s="1"/>
  <c r="H3" i="11" s="1"/>
  <c r="D30" i="5"/>
  <c r="D31" i="5"/>
  <c r="D70" i="5"/>
  <c r="D71" i="5" s="1"/>
  <c r="D44" i="5"/>
  <c r="D108" i="5"/>
  <c r="D42" i="5"/>
  <c r="D43" i="5" s="1"/>
  <c r="D68" i="5"/>
  <c r="D106" i="5"/>
  <c r="D107" i="5"/>
  <c r="D35" i="5"/>
  <c r="D105" i="5"/>
  <c r="D109" i="5" s="1"/>
  <c r="D111" i="5" s="1"/>
  <c r="D67" i="5"/>
  <c r="D29" i="3"/>
  <c r="D37" i="5"/>
  <c r="D36" i="5"/>
  <c r="D44" i="8"/>
  <c r="D31" i="8"/>
  <c r="D70" i="8"/>
  <c r="D71" i="8" s="1"/>
  <c r="D105" i="8"/>
  <c r="D30" i="8"/>
  <c r="D67" i="8"/>
  <c r="D108" i="8"/>
  <c r="D107" i="8"/>
  <c r="D68" i="8"/>
  <c r="D106" i="8"/>
  <c r="D37" i="8"/>
  <c r="D36" i="8"/>
  <c r="D35" i="8"/>
  <c r="D34" i="8"/>
  <c r="D33" i="8"/>
  <c r="B6" i="11"/>
  <c r="G6" i="11" s="1"/>
  <c r="H6" i="11" s="1"/>
  <c r="D42" i="8"/>
  <c r="D45" i="9"/>
  <c r="C44" i="10"/>
  <c r="C45" i="10" s="1"/>
  <c r="D45" i="5" l="1"/>
  <c r="D72" i="5"/>
  <c r="D69" i="5"/>
  <c r="D38" i="6"/>
  <c r="D47" i="7"/>
  <c r="D66" i="7" s="1"/>
  <c r="D74" i="7"/>
  <c r="D71" i="7"/>
  <c r="D75" i="7" s="1"/>
  <c r="D72" i="6"/>
  <c r="D64" i="7"/>
  <c r="D73" i="5"/>
  <c r="D109" i="8"/>
  <c r="D111" i="8" s="1"/>
  <c r="D38" i="10"/>
  <c r="D38" i="8"/>
  <c r="D38" i="5"/>
  <c r="D64" i="5" s="1"/>
  <c r="D47" i="9"/>
  <c r="D66" i="9" s="1"/>
  <c r="D71" i="9"/>
  <c r="D75" i="9" s="1"/>
  <c r="D74" i="9"/>
  <c r="D43" i="10"/>
  <c r="D43" i="8"/>
  <c r="D69" i="6"/>
  <c r="D73" i="6" s="1"/>
  <c r="D62" i="6"/>
  <c r="D81" i="9" l="1"/>
  <c r="D79" i="5"/>
  <c r="D81" i="7"/>
  <c r="D45" i="8"/>
  <c r="D64" i="8" s="1"/>
  <c r="D69" i="8"/>
  <c r="D73" i="8" s="1"/>
  <c r="D72" i="8"/>
  <c r="D85" i="9"/>
  <c r="D64" i="6"/>
  <c r="D79" i="6" s="1"/>
  <c r="D45" i="10"/>
  <c r="D64" i="10" s="1"/>
  <c r="D72" i="10"/>
  <c r="D69" i="10"/>
  <c r="D83" i="6" l="1"/>
  <c r="D73" i="10"/>
  <c r="D79" i="10" s="1"/>
  <c r="E29" i="3"/>
  <c r="D79" i="8"/>
  <c r="D83" i="5"/>
  <c r="D86" i="9"/>
  <c r="D87" i="9" s="1"/>
  <c r="D85" i="7"/>
  <c r="D89" i="9" l="1"/>
  <c r="D96" i="9" s="1"/>
  <c r="D86" i="7"/>
  <c r="D87" i="7" s="1"/>
  <c r="D84" i="5"/>
  <c r="D85" i="5" s="1"/>
  <c r="D83" i="8"/>
  <c r="F29" i="3"/>
  <c r="D83" i="10"/>
  <c r="D84" i="10" s="1"/>
  <c r="D84" i="6"/>
  <c r="D85" i="6" s="1"/>
  <c r="D87" i="6" l="1"/>
  <c r="D94" i="6" s="1"/>
  <c r="D87" i="5"/>
  <c r="D94" i="5" s="1"/>
  <c r="D89" i="7"/>
  <c r="D96" i="7" s="1"/>
  <c r="D85" i="10"/>
  <c r="D84" i="8"/>
  <c r="D85" i="8" s="1"/>
  <c r="D94" i="9"/>
  <c r="D93" i="9"/>
  <c r="D92" i="9"/>
  <c r="D95" i="9" l="1"/>
  <c r="D97" i="9" s="1"/>
  <c r="D100" i="9" s="1"/>
  <c r="D102" i="9" s="1"/>
  <c r="D103" i="9" s="1"/>
  <c r="D87" i="8"/>
  <c r="D94" i="8" s="1"/>
  <c r="D94" i="7"/>
  <c r="D93" i="7"/>
  <c r="D92" i="7"/>
  <c r="D95" i="7" s="1"/>
  <c r="D97" i="7" s="1"/>
  <c r="D100" i="7" s="1"/>
  <c r="D102" i="7" s="1"/>
  <c r="D87" i="10"/>
  <c r="D94" i="10" s="1"/>
  <c r="D91" i="5"/>
  <c r="D92" i="5"/>
  <c r="D90" i="5"/>
  <c r="D91" i="6"/>
  <c r="D90" i="6"/>
  <c r="D92" i="6"/>
  <c r="D104" i="9" l="1"/>
  <c r="D93" i="5"/>
  <c r="D95" i="5" s="1"/>
  <c r="D92" i="10"/>
  <c r="D91" i="10"/>
  <c r="D90" i="10"/>
  <c r="D93" i="6"/>
  <c r="D95" i="6" s="1"/>
  <c r="D98" i="6" s="1"/>
  <c r="D100" i="6" s="1"/>
  <c r="D103" i="7"/>
  <c r="D104" i="7"/>
  <c r="D98" i="5"/>
  <c r="D100" i="5" s="1"/>
  <c r="D92" i="8"/>
  <c r="D91" i="8"/>
  <c r="D90" i="8"/>
  <c r="D93" i="10" l="1"/>
  <c r="D95" i="10" s="1"/>
  <c r="D98" i="10" s="1"/>
  <c r="D100" i="10" s="1"/>
  <c r="D101" i="10" s="1"/>
  <c r="D102" i="5"/>
  <c r="D101" i="5"/>
  <c r="D101" i="6"/>
  <c r="D102" i="6"/>
  <c r="D93" i="8"/>
  <c r="D95" i="8" s="1"/>
  <c r="D102" i="10"/>
  <c r="D98" i="8" l="1"/>
  <c r="D100" i="8" s="1"/>
  <c r="H29" i="3"/>
  <c r="D30" i="3" s="1"/>
  <c r="D31" i="3" s="1"/>
  <c r="D32" i="3" l="1"/>
  <c r="D34" i="3"/>
  <c r="D33" i="3"/>
  <c r="D102" i="8"/>
  <c r="D101" i="8"/>
  <c r="D36" i="3" l="1"/>
  <c r="D37" i="3"/>
</calcChain>
</file>

<file path=xl/sharedStrings.xml><?xml version="1.0" encoding="utf-8"?>
<sst xmlns="http://schemas.openxmlformats.org/spreadsheetml/2006/main" count="986" uniqueCount="258">
  <si>
    <t>Descrição</t>
  </si>
  <si>
    <t>PROPOSTA COMERCIAL - PLANILHA DE CUSTOS ESTIMADOS E FORMAÇÃO DE PREÇOS</t>
  </si>
  <si>
    <r>
      <rPr>
        <sz val="11"/>
        <color theme="1"/>
        <rFont val="Calibri"/>
      </rPr>
      <t xml:space="preserve">Apresenta esta licitante, </t>
    </r>
    <r>
      <rPr>
        <b/>
        <sz val="11"/>
        <color theme="1"/>
        <rFont val="Calibri"/>
      </rPr>
      <t>por intermédio de seu representante legal</t>
    </r>
    <r>
      <rPr>
        <sz val="11"/>
        <color theme="1"/>
        <rFont val="Calibri"/>
      </rPr>
      <t xml:space="preserve">, proposta comercial para o </t>
    </r>
    <r>
      <rPr>
        <b/>
        <sz val="11"/>
        <color theme="1"/>
        <rFont val="Calibri"/>
      </rPr>
      <t>lote</t>
    </r>
    <r>
      <rPr>
        <sz val="11"/>
        <color theme="1"/>
        <rFont val="Calibri"/>
      </rPr>
      <t xml:space="preserve"> </t>
    </r>
    <r>
      <rPr>
        <b/>
        <sz val="11"/>
        <color theme="1"/>
        <rFont val="Calibri"/>
      </rPr>
      <t>único</t>
    </r>
    <r>
      <rPr>
        <sz val="11"/>
        <color theme="1"/>
        <rFont val="Calibri"/>
      </rPr>
      <t xml:space="preserve"> abaixo:</t>
    </r>
  </si>
  <si>
    <t>DADOS DA EMPRESA</t>
  </si>
  <si>
    <t>Razão social:</t>
  </si>
  <si>
    <t>Nome fantasia:</t>
  </si>
  <si>
    <t>CNPJ:</t>
  </si>
  <si>
    <t>Inscrição estadual:</t>
  </si>
  <si>
    <t>Inscrição municipal:</t>
  </si>
  <si>
    <t>Endereço:</t>
  </si>
  <si>
    <t>CEP:</t>
  </si>
  <si>
    <t>Telefone:</t>
  </si>
  <si>
    <t>E-mail:</t>
  </si>
  <si>
    <t>Contato:</t>
  </si>
  <si>
    <t>DADOS BANCÁRIOS</t>
  </si>
  <si>
    <t>Banco:</t>
  </si>
  <si>
    <t>Agência:</t>
  </si>
  <si>
    <t>Conta corrente:</t>
  </si>
  <si>
    <t>DISCRIMINAÇÃO DOS SERVIÇOS (dados referentes à contratação)</t>
  </si>
  <si>
    <t>Data de apresentação da proposta</t>
  </si>
  <si>
    <t>____/____/______</t>
  </si>
  <si>
    <t>COMPOSIÇÃO DA REMUNERAÇÃO</t>
  </si>
  <si>
    <t>CARGOS</t>
  </si>
  <si>
    <t>1.A. Salário base</t>
  </si>
  <si>
    <t>Adicional de insalubridade</t>
  </si>
  <si>
    <t>Quantidade de cargos</t>
  </si>
  <si>
    <t>Analista Administrativo Pleno</t>
  </si>
  <si>
    <t>-</t>
  </si>
  <si>
    <t>Assistente Administrativo</t>
  </si>
  <si>
    <t>Assistente Administrativo (insalubre)</t>
  </si>
  <si>
    <t>Recepcionista</t>
  </si>
  <si>
    <t>Recepcionista (insalubre)</t>
  </si>
  <si>
    <t>Supervisor</t>
  </si>
  <si>
    <t>(*) Salário mínimo</t>
  </si>
  <si>
    <t>(*) Competência 2025</t>
  </si>
  <si>
    <t>ENCARGOS E BENEFÍCIOS ANUAIS, MENSAIS E DIÁRIOS</t>
  </si>
  <si>
    <t>2.1.C.  Riscos Ambientais do Trabalho – RAT x Fator Acidentário de prevenção - FAP</t>
  </si>
  <si>
    <t>&gt; Informar alíquota do RAT ajustado conforme GFIP – RAT (1%, 2% ou 3%) X FAP (0,5 a 2,0)</t>
  </si>
  <si>
    <t>BENEFÍCIOS (de acordo com a CCT do licitante)</t>
  </si>
  <si>
    <t>DADOS DA CCT</t>
  </si>
  <si>
    <t>Analista Adm. Pleno</t>
  </si>
  <si>
    <t>Assistente Adm.</t>
  </si>
  <si>
    <t>Ass. Adm. (insalubre)</t>
  </si>
  <si>
    <t>Recep. (insalubre)</t>
  </si>
  <si>
    <t>Sindicato adotado</t>
  </si>
  <si>
    <t>Ano do Acordo, Convenção Coletiva ou Sentença Normativa em Dissídio Coletivo</t>
  </si>
  <si>
    <t>Nº de registro do Acordo no MTE</t>
  </si>
  <si>
    <t>2.3.A. Vale-transporte</t>
  </si>
  <si>
    <t xml:space="preserve">Valor unitário da tarifa </t>
  </si>
  <si>
    <t xml:space="preserve">              &gt; Portaria SUMOB n° 236/2024</t>
  </si>
  <si>
    <t>Nº de Vales por dia</t>
  </si>
  <si>
    <t>Quantidade de dias trabalháveis por mês</t>
  </si>
  <si>
    <t>Percentual descontado em folha</t>
  </si>
  <si>
    <t>2.3.B. Auxílio alimentação</t>
  </si>
  <si>
    <t>Valor do Vale Alimentação (Vale diário)</t>
  </si>
  <si>
    <t>Número de dias úteis trabalháveis no mês</t>
  </si>
  <si>
    <t>% de VA descontado do benefício do trabalhador (de acordo com a CCT)</t>
  </si>
  <si>
    <t>OUTROS BENEFÍCIOS DA CCT</t>
  </si>
  <si>
    <t>2.3.C. Outro previsto na CCT (especificar aqui)</t>
  </si>
  <si>
    <t>2.3.C.1. Dedução - participação trabalhador no custeio (se houver)</t>
  </si>
  <si>
    <t>2.3.D. Outro previsto na CCT (especificar aqui)</t>
  </si>
  <si>
    <t>2.3.D.1. Dedução - participação trabalhador no custeio (se houver)</t>
  </si>
  <si>
    <t>2.3.E. Outro previsto na CCT (especificar aqui)</t>
  </si>
  <si>
    <t>2.3.E.1. Dedução - participação trabalhador no custeio (se houver)</t>
  </si>
  <si>
    <t>2.3.F. Outro previsto na CCT (especificar aqui)</t>
  </si>
  <si>
    <t>2.3.F.1. Dedução - participação trabalhador no custeio (se houver)</t>
  </si>
  <si>
    <t>2.3.G. Outro previsto na CCT (especificar aqui)</t>
  </si>
  <si>
    <t>2.3.G.1. Dedução - participação trabalhador no custeio (se houver)</t>
  </si>
  <si>
    <t>CUSTOS INDIRETOS E LUCRO</t>
  </si>
  <si>
    <t>Valor Percentual Mensal</t>
  </si>
  <si>
    <t>5.1.A. Custos indiretos</t>
  </si>
  <si>
    <t>&gt; Informar percentual incidente sobre os grupos 1 a 5</t>
  </si>
  <si>
    <t>5.1.B. Lucro</t>
  </si>
  <si>
    <t>TRIBUTOS</t>
  </si>
  <si>
    <t>6.2.A. PIS</t>
  </si>
  <si>
    <t>&gt; Informar percentual de acordo com a tributação</t>
  </si>
  <si>
    <t>6.2.B. COFINS</t>
  </si>
  <si>
    <t>6.2.C ISSQN ou ISS</t>
  </si>
  <si>
    <t xml:space="preserve">Regime de Tributação </t>
  </si>
  <si>
    <t>&gt; Informar Regime Tributário</t>
  </si>
  <si>
    <r>
      <rPr>
        <sz val="10"/>
        <color theme="1"/>
        <rFont val="Calibri"/>
      </rPr>
      <t xml:space="preserve">Apresenta esta licitante, </t>
    </r>
    <r>
      <rPr>
        <b/>
        <sz val="10"/>
        <color theme="1"/>
        <rFont val="Calibri"/>
      </rPr>
      <t>por intermédio de seu representante legal</t>
    </r>
    <r>
      <rPr>
        <sz val="10"/>
        <color theme="1"/>
        <rFont val="Calibri"/>
      </rPr>
      <t xml:space="preserve">, proposta comercial para o </t>
    </r>
    <r>
      <rPr>
        <b/>
        <sz val="10"/>
        <color theme="1"/>
        <rFont val="Calibri"/>
      </rPr>
      <t>lote</t>
    </r>
    <r>
      <rPr>
        <sz val="10"/>
        <color theme="1"/>
        <rFont val="Calibri"/>
      </rPr>
      <t xml:space="preserve"> </t>
    </r>
    <r>
      <rPr>
        <b/>
        <sz val="10"/>
        <color theme="1"/>
        <rFont val="Calibri"/>
      </rPr>
      <t>único</t>
    </r>
    <r>
      <rPr>
        <sz val="10"/>
        <color theme="1"/>
        <rFont val="Calibri"/>
      </rPr>
      <t xml:space="preserve"> abaixo:</t>
    </r>
  </si>
  <si>
    <t>A. Data de apresentação da proposta</t>
  </si>
  <si>
    <t>B. Município/DF (local de execução dos serviços)</t>
  </si>
  <si>
    <t>Belo Horizonte/MG</t>
  </si>
  <si>
    <t>D. Número de meses de execução contratual</t>
  </si>
  <si>
    <t>IDENTIFICAÇÃO DO SERVIÇO E CUSTOS TOTAIS - ITEM A</t>
  </si>
  <si>
    <t>Tipo de Serviço</t>
  </si>
  <si>
    <t>Módulo 1 - Remuneração</t>
  </si>
  <si>
    <t>Módulo 2 - Encargos e Benefícios</t>
  </si>
  <si>
    <t>Módulo 3 - Provisão para Rescisão</t>
  </si>
  <si>
    <t>Módulo 4 - Insumos</t>
  </si>
  <si>
    <t>Módulo 5 - Custos indiretos, Lucros e Tributos</t>
  </si>
  <si>
    <t>Prestação de serviço contínuo de suporte técnico operacional (valores mensais)</t>
  </si>
  <si>
    <t>SUBTOTAL MENSAL (soma dos grupos 1 a 5)</t>
  </si>
  <si>
    <t>SUBTOTAL VIGÊNCIA (soma dos grupos 1 a 5, multiplicado pelo número de meses do contrato)</t>
  </si>
  <si>
    <t>Valor máximo a ser pago de horas de serviço extraordinário, durante a vigência do contrato, limitado ao máximo de 2% do valor total da soma dos grupos 1, 2, 3, 4 e 5 multiplicado pelo número de meses do contrato. (Valor máximo a ser pago apenas em caso de ocorrência)</t>
  </si>
  <si>
    <t>Valor máximo a ser pago de horas de serviço noturno, durante a vigência do contrato, limitado ao máximo de 1% do valor total da soma dos grupos 1, 2, 3, 4 e 5 multiplicado pelo número de meses do contrato. (Valor máximo a ser pago apenas em caso de ocorrência)</t>
  </si>
  <si>
    <t>Valor máximo a ser pago com treinamentos, durante a vigência do contrato, limitado ao máximo de 1% do valor total da soma dos grupos 1, 2, 3, 4 e 5 multiplicado pelo número de meses do contrato. (Valor máximo a ser pago apenas em caso de ocorrência)</t>
  </si>
  <si>
    <t>VALOR GLOBAL TOTAL - MENSAL</t>
  </si>
  <si>
    <t>VALOR GLOBAL TOTAL - VIGÊNCIA</t>
  </si>
  <si>
    <t>OBSERVAÇÕES</t>
  </si>
  <si>
    <t>O serviço ofertado obedece a todas as condições estabelecidas no termo de referência, responsabilizando-se a licitante, com a entrega de sua proposta, pela veracidade desta informação.</t>
  </si>
  <si>
    <t>Nos valores ofertados pela licitante em sua proposta comercial já foram incluídos todos os encargos e custos diretos e indiretos necessários à completa e perfeita execução do serviço.</t>
  </si>
  <si>
    <t>Nos cálculos efetuados pela licitante foram consideradas, sempre, apenas as duas primeiras casas decimais, desprezando-se as casas decimais a partir da terceira, sem arredondamento.</t>
  </si>
  <si>
    <t>PRAZO DE VALIDADE DA PROPOSTA COMERCIAL - MÍNIMO 60 DIAS.</t>
  </si>
  <si>
    <t xml:space="preserve">Local:        </t>
  </si>
  <si>
    <t xml:space="preserve">Data:    </t>
  </si>
  <si>
    <t>Assinatura:</t>
  </si>
  <si>
    <t xml:space="preserve">    Representante legal da empresa/Responsável pela cotação</t>
  </si>
  <si>
    <t xml:space="preserve">UNIFORME MASCULINO - COMPOSIÇÃO DO KIT POR EMPREGADO
(RECEPCIONISTA, ASSISTENTE ADMINSITRATIVO, ANALISTA ADMINISTRATIVO PLENO E SUPERVISOR)
A CMBH poderá solicitar, anualmente, o quantitativo máximo de 2 (DOIS) KITS de uniforme por empregado, sendo que cada kit será composto de todos os seguintes itens: </t>
  </si>
  <si>
    <t>Item do Kit</t>
  </si>
  <si>
    <t>Qtde. por Kit individual</t>
  </si>
  <si>
    <t>Peça</t>
  </si>
  <si>
    <t>Valor do Item do Kit R$</t>
  </si>
  <si>
    <t>Valor Máximo Anual por empregado R$</t>
  </si>
  <si>
    <t>Valor médio  Mensal apenas para estimativa e composição de preços R$</t>
  </si>
  <si>
    <t>2 (duas) unidades</t>
  </si>
  <si>
    <t>terno masculino</t>
  </si>
  <si>
    <t>Paletó: manga longa, gola lisa inteira, cor preta, tecido tropical, paletó forrado com tecido 100% poliéster na cor preta, bolsos embutido na parte externa, sendo 1 bolso de lenço na parte superior do paletó e 2 bolsos na parte inferior do paletó, bolsos forrados com tecido 100% poliéster, fechamento frontal com botões, ombreiras embutidas, botões nos punhos.
Confeccionar sob medida.
Calça: social, cor preta, tecido tropical, com passadores para cinto, com 2 bolsos laterais embutidos tipo faca (lado esquerdo/ direito), forrados com tecido 100% poliéster, e 2 bolsos traseiros, forrados com tecido 100% poliéster, a confeccionar sob medida.</t>
  </si>
  <si>
    <t>camisa masculina</t>
  </si>
  <si>
    <t>social, cor preta e branca (uma unidade de cada cor), tecido 100% tricoline, mangas longas, fechamento frontal por botões, fechamento dos punhos com botões, colarinho social, a confeccionar sob medida.</t>
  </si>
  <si>
    <t>gravata masculina</t>
  </si>
  <si>
    <t>social, cor vinho e azul marinho/escuro (uma unidade de cada cor), estampa lisa, sem nó permanente, modelo tradicional, para adulto em tamanho padrão.</t>
  </si>
  <si>
    <t>2 (dois) pares</t>
  </si>
  <si>
    <t>meia masculina</t>
  </si>
  <si>
    <t>social clássica, cor preta, 100% algodão, para adulto em tamanhos a serem confirmados quando da entrega.</t>
  </si>
  <si>
    <t>sapato masculino</t>
  </si>
  <si>
    <t>social, cor preta, em couro, solado em borracha antiderrapante, com cadarço, para adulto, em tamanhos a serem confirmados quando da entrega.</t>
  </si>
  <si>
    <t>CUSTO TOTAL POR EMPREGADO</t>
  </si>
  <si>
    <t xml:space="preserve">UNIFORME FEMININO - COMPOSIÇÃO DO KIT POR EMPREGADO
(RECEPCIONISTA, ASSISTENTE ADMINSITRATIVO, ANALISTA ADMINISTRATIVO PLENO E SUPERVISOR)
A CMBH poderá solicitar, anualmente, o quantitativo máximo de 2 (DOIS) KITS de uniforme por empregado, sendo que cada kit será composto de todos os seguintes itens: </t>
  </si>
  <si>
    <t>camisa feminina</t>
  </si>
  <si>
    <t>social, cor preta, tecido 100% tricoline, mangas longas, fechamento frontal por botões, fechamento dos punhos com botões, colarinho social, a confeccionar sob medida.</t>
  </si>
  <si>
    <t>1 (uma) unidade</t>
  </si>
  <si>
    <t>saia ou calça feminina (a escolha do solicitante)</t>
  </si>
  <si>
    <t>Calça: social, cor preta, tecido crepe (encorpado), com forro, com passadores para cinto, com 2 bolsos laterais embutidos tipo faca (lado esquerdo/ direito) forrados, 2 bolsos falsos traseiros forrados, a confeccionar sob medida.
Saia: social, cor preta, com comprimento abaixo do joelho, tecido crepe (encorpado), com forro de seda, cós fitado, bainha invisível, a confeccionar sob medida.</t>
  </si>
  <si>
    <t>sapato feminino</t>
  </si>
  <si>
    <t>social tipo scarpin, cor preta, salto com 3cm, em couro, solado antiderrapante, para adulto, em tamanhos a serem confirmados quando da entrega.</t>
  </si>
  <si>
    <t>4 (quatro) pares</t>
  </si>
  <si>
    <t>meia calça feminina</t>
  </si>
  <si>
    <t>meia calça para uso com saia e vestido, cor preta, tecido lycra, para adultos, em tamanhos a serem confirmados quando da entrega.</t>
  </si>
  <si>
    <t>blazer feminino</t>
  </si>
  <si>
    <t>social, manga longa, gola forrada do próprio tecido, cor preta, tecido crepe (encorpado), com forro de cetim, com fechamento frontal com botões,  2 bolsos externos forrados e embutidos, na parte inferior do blazer, ombreiras embutidas, botões nos punhos. Confeccionar sob medida.</t>
  </si>
  <si>
    <t>vestido feminino</t>
  </si>
  <si>
    <t>social, cor preta, tecido crepe (encorpado), com forro de seda, manga 3/4, com comprimento abaixo do joelho, bainha invisível, a confeccionar sob medida.</t>
  </si>
  <si>
    <t>CUSTO MÉDIO ESTIMADO</t>
  </si>
  <si>
    <t>PLANILHA DE CUSTOS ESTIMADOS E FORMAÇÃO DE PREÇOS</t>
  </si>
  <si>
    <t>Processo n.º</t>
  </si>
  <si>
    <t>Licitação n.º</t>
  </si>
  <si>
    <t>Município/DF (local de execução dos serviços)</t>
  </si>
  <si>
    <t>Número de meses de execução contratual</t>
  </si>
  <si>
    <t>IDENTIFICAÇÃO DO CARGO</t>
  </si>
  <si>
    <t>Profissional</t>
  </si>
  <si>
    <t>Unidade de Medida</t>
  </si>
  <si>
    <t>Quantidade total a contratar</t>
  </si>
  <si>
    <t>Posto dia (8h)</t>
  </si>
  <si>
    <t>MÃO DE OBRA VINCULADA À EXECUÇÃO CONTRATUAL</t>
  </si>
  <si>
    <t>Dados complementares para composição dos custos referentes à mão de obra</t>
  </si>
  <si>
    <t>Classificação Brasileira de Ocupações (CBO)</t>
  </si>
  <si>
    <t>2523-05</t>
  </si>
  <si>
    <t>Salário previsto pela CMBH</t>
  </si>
  <si>
    <t>VALORES VIGENTES</t>
  </si>
  <si>
    <t>NATUREZA DO VALOR
(FIXADO PELA CMBH OU VARIÁVEL PELA LICITANTE)</t>
  </si>
  <si>
    <t>GRUPO 1 - COMPOSIÇÃO DA REMUNERAÇÃO</t>
  </si>
  <si>
    <t>FIXO</t>
  </si>
  <si>
    <t>TOTAL DO GRUPO 1</t>
  </si>
  <si>
    <t>SOMA AUTOMÁTICA</t>
  </si>
  <si>
    <t>GRUPO 2 - ENCARGOS E BENEFÍCIOS ANUAIS, MENSAIS E DIÁRIOS</t>
  </si>
  <si>
    <t>SUBGRUPO 2.1 - Encargos Previdenciários, Fundo de Garantia por Tempo de Serviço (FGTS) e Outras Contribuições</t>
  </si>
  <si>
    <t>2.1.A. INSS</t>
  </si>
  <si>
    <t>2.1.B. Salário Educação</t>
  </si>
  <si>
    <t>2.1.C. Riscos Ambientais do Trabalho – RAT x FAP</t>
  </si>
  <si>
    <t>VARIÁVEL</t>
  </si>
  <si>
    <t>2.1.D. SESI/SESC</t>
  </si>
  <si>
    <t>2.1.E. SENAI/SENAC</t>
  </si>
  <si>
    <t>2.1.F. SEBRAE</t>
  </si>
  <si>
    <t>2.1.G. INCRA</t>
  </si>
  <si>
    <t>2.1.H. FGTS</t>
  </si>
  <si>
    <t xml:space="preserve">Total - SUBGRUPO 2.1 </t>
  </si>
  <si>
    <t>SUBGRUPO 2.2 - 13º Salário e Adicional de Férias</t>
  </si>
  <si>
    <t>2.2.A. 13º Salário</t>
  </si>
  <si>
    <t>2.2.B. Adicional de Férias (1/3 constitucional)</t>
  </si>
  <si>
    <t>Subtotal</t>
  </si>
  <si>
    <t>2.2.C. Incidência dos encargos do submódulo 2.2</t>
  </si>
  <si>
    <t>Total - SUBGRUPO 2.2</t>
  </si>
  <si>
    <t>SUBGRUPO 2.3 - Benefícios Mensais e Diários</t>
  </si>
  <si>
    <t>2.3.A.1. Dedução - participação trabalhador no custeio</t>
  </si>
  <si>
    <t>2.3.B.1. Dedução - participação trabalhador no custeio</t>
  </si>
  <si>
    <t>Total - SUBGRUPO 2.3</t>
  </si>
  <si>
    <t>TOTAL DO GRUPO 2</t>
  </si>
  <si>
    <t>GRUPO 3 - PROVISÃO PARA RESCISÃO</t>
  </si>
  <si>
    <t>3.A. Aviso Prévio Trabalhado (demissão de 100% da mão de obra ao final do contrato)</t>
  </si>
  <si>
    <t>3.B. Incidência dos encargos do submódulo 2.2 sobre o aviso prévio trabalhado</t>
  </si>
  <si>
    <t>3.C. Multa 40% do FGTS sobre aviso prévio trabalhado</t>
  </si>
  <si>
    <t>3.D. Aviso Prévio Indenizado (considerar taxa de rotatividade de 156%)</t>
  </si>
  <si>
    <t>3.E. Incidência do FGTS sobre o aviso prévio indenizado</t>
  </si>
  <si>
    <t>3.F. Multa 40% do FGTS sobre aviso prévio indenizado</t>
  </si>
  <si>
    <t>TOTAL DO GRUPO 3</t>
  </si>
  <si>
    <t>GRUPO 4 - INSUMOS DIVERSOS</t>
  </si>
  <si>
    <t>4.A. Uniformes</t>
  </si>
  <si>
    <t>&gt; Valor a ser preenchido na aba própria - referência automática</t>
  </si>
  <si>
    <t>TOTAL DO GRUPO 4</t>
  </si>
  <si>
    <t>VALOR TOTAL DOS GRUPOS 1+2+3+4</t>
  </si>
  <si>
    <t>GRUPO 5 - CUSTOS INDIRETOS, LUCRO E TRIBUTOS</t>
  </si>
  <si>
    <t>SUBGRUPO 5.1 - Custos indiretos + lucro</t>
  </si>
  <si>
    <t>Total - SUBGRUPO 5.1</t>
  </si>
  <si>
    <t>VALOR TOTAL GRUPOS 1+2+3+4+SUBGRUPO 5.1</t>
  </si>
  <si>
    <t>SUBGRUPO 5.2 - Tributos</t>
  </si>
  <si>
    <t>5.2.A. PIS</t>
  </si>
  <si>
    <t>&gt; Informar percentual de acordo com regime de tributação</t>
  </si>
  <si>
    <t>5.2.B. COFINS</t>
  </si>
  <si>
    <t>5.2.C ISSQN ou ISS</t>
  </si>
  <si>
    <t>Total - SUBGRUPO 5.2</t>
  </si>
  <si>
    <t>TOTAL DO GRUPO 5</t>
  </si>
  <si>
    <t>QUADRO-RESUMO DO VALOR MENSAL DOS SERVIÇOS</t>
  </si>
  <si>
    <t>Valor total por empregado (Grupos 1 a 5)</t>
  </si>
  <si>
    <t>Quantidade de empregados</t>
  </si>
  <si>
    <t>VALOR TOTAL MENSAL DO SERVIÇO</t>
  </si>
  <si>
    <t>VALOR TOTAL ANUAL DO SERVIÇO</t>
  </si>
  <si>
    <t>VALOR TOTAL 24 MESES DO SERVIÇO</t>
  </si>
  <si>
    <t>PROVISÃO MENSAL NA CONTA VINCULADA</t>
  </si>
  <si>
    <t xml:space="preserve">13º salário </t>
  </si>
  <si>
    <t xml:space="preserve">Férias </t>
  </si>
  <si>
    <t xml:space="preserve">Incidência sobre 13º salário e férias </t>
  </si>
  <si>
    <t>&gt; Valor preenchido automaticamente conforme alíquota do Rat ajustado informado em C34</t>
  </si>
  <si>
    <t>Rescisão</t>
  </si>
  <si>
    <t>Valor mensal por trabalhador</t>
  </si>
  <si>
    <t>Quantidade de trabalhadores</t>
  </si>
  <si>
    <t>VALOR MENSAL A DEPOSITAR NA CONTA VINCULADA</t>
  </si>
  <si>
    <t>RAT ajustado</t>
  </si>
  <si>
    <t>4110-10</t>
  </si>
  <si>
    <t>Assistente Administrativo - Insalubridade</t>
  </si>
  <si>
    <t>Base de cálculo do adicional de insalubridade</t>
  </si>
  <si>
    <t>1.B. Adicional Insalubridade - a ser pago apenas mediante caracterização da insalubridade,
mediante laudo técnico.</t>
  </si>
  <si>
    <t>&gt; Apenas estimativo, só haverá pagamento se for comprovada insalubridade</t>
  </si>
  <si>
    <t>&gt; Valor preenchido automaticamente conforme informado na planilha de assistente administrativo Obs: o valor está zerado conforme planilha de custos, portanto, não será alterado nos termos de apostila</t>
  </si>
  <si>
    <t>&gt; Valor preenchido automaticamente conforme informado na planilha de assistente administrativo</t>
  </si>
  <si>
    <t>Posto dia (6h)</t>
  </si>
  <si>
    <t>4221-05</t>
  </si>
  <si>
    <t>QUADRO-RESUMO DO VALOR MENSAL E ANUAL DOS SERVIÇOS</t>
  </si>
  <si>
    <t>Recepcionista - Insalubridade</t>
  </si>
  <si>
    <t>&gt; Valor preenchido automaticamente conforme informado na planilha de recepcionista</t>
  </si>
  <si>
    <t>&gt; Valor preenchido automaticamente conforme informado na planilha de recepcionista  Obs: o valor está zerado conforme planilha de custos, portanto, não será alterado nos termos de apostila</t>
  </si>
  <si>
    <t>Posto dia (7h)</t>
  </si>
  <si>
    <t>4101-05</t>
  </si>
  <si>
    <t>&gt; Informar alíquota do Rat ajustado conforme GFIP</t>
  </si>
  <si>
    <t>VALE TRANSPORTE</t>
  </si>
  <si>
    <t>CARGO</t>
  </si>
  <si>
    <t>SALÁRIO BASE PARA DESCONTO</t>
  </si>
  <si>
    <t xml:space="preserve">VALOR DO VALE </t>
  </si>
  <si>
    <t>Nº DE VALES POR DIA</t>
  </si>
  <si>
    <t>QUANTIDADE DE DIAS TRABALHÁVEIS</t>
  </si>
  <si>
    <t>VALOR DO VALE TRANSPORTE A SER PAGO PELA CONTRATADA</t>
  </si>
  <si>
    <t>% DESCONTADO DO EMPREGADO</t>
  </si>
  <si>
    <t>VALOR DO VALE TRANSPORTE A SER PAGO PELA CMBH</t>
  </si>
  <si>
    <t>AUXÍLIO ALIMENTAÇÃO</t>
  </si>
  <si>
    <t>VALOR DO VALE ALIMENTAÇÃO</t>
  </si>
  <si>
    <t>VALOR DO VALE ALIMENTAÇÃO A SER PAGO PELA CONTRATADA</t>
  </si>
  <si>
    <t>VALOR DO VALE ALIMENTAÇÂO A SER PAGO PELA CMBH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</si>
</sst>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7" formatCode="&quot;R$&quot;\ #,##0.00;\-&quot;R$&quot;\ #,##0.00"/>
    <numFmt numFmtId="164" formatCode="&quot;R$ &quot;#,##0.00"/>
    <numFmt numFmtId="165" formatCode="d/m/yyyy"/>
    <numFmt numFmtId="166" formatCode="_-&quot;R$&quot;\ * #,##0.00_-;\-&quot;R$&quot;\ * #,##0.00_-;_-&quot;R$&quot;\ * &quot;-&quot;??_-;_-@"/>
    <numFmt numFmtId="167" formatCode="&quot;R$&quot;\ #,##0.00"/>
    <numFmt numFmtId="168" formatCode="_-[$R$-416]\ * #,##0.00_-;\-[$R$-416]\ * #,##0.00_-;_-[$R$-416]\ * &quot;-&quot;??_-;_-@"/>
    <numFmt numFmtId="169" formatCode="&quot;R$ &quot;#,##0.00_);[Red]&quot;(R$ &quot;#,##0.00\)"/>
    <numFmt numFmtId="170" formatCode="_-* #,##0.00_-;\-* #,##0.00_-;_-* \-??_-;_-@"/>
    <numFmt numFmtId="171" formatCode="&quot;R$&quot;#,##0.00;[Red]&quot;-R$&quot;#,##0.00"/>
    <numFmt numFmtId="172" formatCode="#,##0.00;[Red]#,##0.00"/>
    <numFmt numFmtId="173" formatCode="#,##0;[Red]#,##0"/>
    <numFmt numFmtId="174" formatCode="&quot;R$&quot;#,##0.00"/>
    <numFmt numFmtId="175" formatCode="0.000%"/>
    <numFmt numFmtId="176" formatCode="0.0000"/>
  </numFmts>
  <fonts count="19" x14ac:knownFonts="1">
    <font>
      <sz val="10"/>
      <color rgb="FF000000"/>
      <name val="Arial"/>
      <scheme val="minor"/>
    </font>
    <font>
      <sz val="10"/>
      <color theme="1"/>
      <name val="Arial"/>
    </font>
    <font>
      <sz val="10"/>
      <name val="Arial"/>
    </font>
    <font>
      <sz val="11"/>
      <color rgb="FF000000"/>
      <name val="Calibri"/>
    </font>
    <font>
      <b/>
      <sz val="13"/>
      <color theme="1"/>
      <name val="Cambria"/>
    </font>
    <font>
      <sz val="11"/>
      <color theme="1"/>
      <name val="Calibri"/>
    </font>
    <font>
      <b/>
      <sz val="10"/>
      <color theme="1"/>
      <name val="Calibri"/>
    </font>
    <font>
      <sz val="10"/>
      <color theme="1"/>
      <name val="Calibri"/>
    </font>
    <font>
      <sz val="10"/>
      <color rgb="FF000000"/>
      <name val="Calibri"/>
    </font>
    <font>
      <b/>
      <sz val="10"/>
      <color rgb="FF000000"/>
      <name val="Calibri"/>
    </font>
    <font>
      <i/>
      <sz val="10"/>
      <color theme="1"/>
      <name val="Calibri"/>
    </font>
    <font>
      <b/>
      <sz val="13"/>
      <color theme="1"/>
      <name val="Calibri"/>
    </font>
    <font>
      <sz val="11"/>
      <color theme="1"/>
      <name val="Arial"/>
    </font>
    <font>
      <b/>
      <sz val="14"/>
      <color theme="1"/>
      <name val="Cambria"/>
    </font>
    <font>
      <b/>
      <sz val="11"/>
      <color theme="1"/>
      <name val="Calibri"/>
    </font>
    <font>
      <sz val="9"/>
      <color theme="1"/>
      <name val="Calibri"/>
    </font>
    <font>
      <sz val="10"/>
      <color rgb="FFFFFFFF"/>
      <name val="Calibri"/>
    </font>
    <font>
      <sz val="8"/>
      <color theme="1"/>
      <name val="Calibri"/>
    </font>
    <font>
      <b/>
      <sz val="10"/>
      <color theme="1"/>
      <name val="Arial"/>
    </font>
  </fonts>
  <fills count="11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D0CECE"/>
        <bgColor rgb="FFD0CECE"/>
      </patternFill>
    </fill>
    <fill>
      <patternFill patternType="solid">
        <fgColor rgb="FFC6D9F1"/>
        <bgColor rgb="FFC6D9F1"/>
      </patternFill>
    </fill>
  </fills>
  <borders count="8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316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7" fillId="3" borderId="8" xfId="0" applyFont="1" applyFill="1" applyBorder="1" applyAlignment="1">
      <alignment wrapText="1"/>
    </xf>
    <xf numFmtId="0" fontId="7" fillId="3" borderId="8" xfId="0" applyFont="1" applyFill="1" applyBorder="1" applyAlignment="1">
      <alignment horizontal="left" wrapText="1"/>
    </xf>
    <xf numFmtId="0" fontId="7" fillId="0" borderId="11" xfId="0" applyFont="1" applyBorder="1" applyAlignment="1">
      <alignment vertical="center"/>
    </xf>
    <xf numFmtId="0" fontId="7" fillId="0" borderId="0" xfId="0" applyFont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166" fontId="3" fillId="0" borderId="0" xfId="0" applyNumberFormat="1" applyFont="1"/>
    <xf numFmtId="0" fontId="8" fillId="0" borderId="19" xfId="0" applyFont="1" applyBorder="1" applyAlignment="1">
      <alignment horizontal="left" vertical="center"/>
    </xf>
    <xf numFmtId="166" fontId="8" fillId="0" borderId="0" xfId="0" applyNumberFormat="1" applyFont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23" xfId="0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7" fillId="3" borderId="23" xfId="0" applyFont="1" applyFill="1" applyBorder="1" applyAlignment="1">
      <alignment vertical="center" wrapText="1"/>
    </xf>
    <xf numFmtId="10" fontId="6" fillId="5" borderId="25" xfId="0" applyNumberFormat="1" applyFont="1" applyFill="1" applyBorder="1" applyAlignment="1">
      <alignment horizontal="center" vertical="center"/>
    </xf>
    <xf numFmtId="0" fontId="8" fillId="0" borderId="24" xfId="0" applyFont="1" applyBorder="1" applyAlignment="1">
      <alignment vertical="center"/>
    </xf>
    <xf numFmtId="0" fontId="3" fillId="0" borderId="26" xfId="0" applyFont="1" applyBorder="1"/>
    <xf numFmtId="0" fontId="3" fillId="0" borderId="27" xfId="0" applyFont="1" applyBorder="1"/>
    <xf numFmtId="0" fontId="7" fillId="0" borderId="0" xfId="0" applyFont="1" applyAlignment="1">
      <alignment vertical="center" wrapText="1"/>
    </xf>
    <xf numFmtId="10" fontId="6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64" fontId="6" fillId="0" borderId="0" xfId="0" applyNumberFormat="1" applyFont="1" applyAlignment="1">
      <alignment vertical="center" wrapText="1"/>
    </xf>
    <xf numFmtId="164" fontId="6" fillId="7" borderId="23" xfId="0" applyNumberFormat="1" applyFont="1" applyFill="1" applyBorder="1" applyAlignment="1">
      <alignment horizontal="center" vertical="center" wrapText="1"/>
    </xf>
    <xf numFmtId="0" fontId="8" fillId="7" borderId="28" xfId="0" applyFont="1" applyFill="1" applyBorder="1" applyAlignment="1">
      <alignment horizontal="center" vertical="center"/>
    </xf>
    <xf numFmtId="0" fontId="8" fillId="7" borderId="28" xfId="0" applyFont="1" applyFill="1" applyBorder="1" applyAlignment="1">
      <alignment horizontal="center" vertical="center" wrapText="1"/>
    </xf>
    <xf numFmtId="0" fontId="8" fillId="7" borderId="29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30" xfId="0" applyFont="1" applyBorder="1" applyAlignment="1">
      <alignment horizontal="left" vertical="center" wrapText="1"/>
    </xf>
    <xf numFmtId="0" fontId="7" fillId="5" borderId="31" xfId="0" applyFont="1" applyFill="1" applyBorder="1" applyAlignment="1">
      <alignment horizontal="center" vertical="center" wrapText="1"/>
    </xf>
    <xf numFmtId="0" fontId="8" fillId="5" borderId="31" xfId="0" applyFont="1" applyFill="1" applyBorder="1" applyAlignment="1">
      <alignment horizontal="center"/>
    </xf>
    <xf numFmtId="0" fontId="8" fillId="5" borderId="3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11" xfId="0" applyFont="1" applyBorder="1" applyAlignment="1">
      <alignment horizontal="left" vertical="center" wrapText="1"/>
    </xf>
    <xf numFmtId="0" fontId="7" fillId="5" borderId="33" xfId="0" applyFont="1" applyFill="1" applyBorder="1" applyAlignment="1">
      <alignment horizontal="center" vertical="center" wrapText="1"/>
    </xf>
    <xf numFmtId="0" fontId="8" fillId="5" borderId="33" xfId="0" applyFont="1" applyFill="1" applyBorder="1" applyAlignment="1">
      <alignment horizontal="center"/>
    </xf>
    <xf numFmtId="0" fontId="8" fillId="5" borderId="34" xfId="0" applyFont="1" applyFill="1" applyBorder="1" applyAlignment="1">
      <alignment horizontal="center"/>
    </xf>
    <xf numFmtId="0" fontId="3" fillId="0" borderId="35" xfId="0" applyFont="1" applyBorder="1"/>
    <xf numFmtId="0" fontId="7" fillId="0" borderId="35" xfId="0" applyFont="1" applyBorder="1" applyAlignment="1">
      <alignment horizontal="center" vertical="center" wrapText="1"/>
    </xf>
    <xf numFmtId="10" fontId="8" fillId="0" borderId="0" xfId="0" applyNumberFormat="1" applyFont="1" applyAlignment="1">
      <alignment horizontal="center" vertical="center"/>
    </xf>
    <xf numFmtId="0" fontId="7" fillId="0" borderId="30" xfId="0" applyFont="1" applyBorder="1" applyAlignment="1">
      <alignment horizontal="left" vertical="center"/>
    </xf>
    <xf numFmtId="167" fontId="7" fillId="0" borderId="36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7" fillId="5" borderId="37" xfId="0" applyFont="1" applyFill="1" applyBorder="1" applyAlignment="1">
      <alignment horizontal="center" vertical="center"/>
    </xf>
    <xf numFmtId="0" fontId="7" fillId="0" borderId="38" xfId="0" applyFont="1" applyBorder="1" applyAlignment="1">
      <alignment horizontal="left" vertical="center"/>
    </xf>
    <xf numFmtId="9" fontId="7" fillId="5" borderId="34" xfId="0" applyNumberFormat="1" applyFont="1" applyFill="1" applyBorder="1" applyAlignment="1">
      <alignment horizontal="center" vertical="center"/>
    </xf>
    <xf numFmtId="164" fontId="7" fillId="7" borderId="18" xfId="0" applyNumberFormat="1" applyFont="1" applyFill="1" applyBorder="1" applyAlignment="1">
      <alignment horizontal="left" vertical="center" wrapText="1"/>
    </xf>
    <xf numFmtId="167" fontId="8" fillId="5" borderId="31" xfId="0" applyNumberFormat="1" applyFont="1" applyFill="1" applyBorder="1" applyAlignment="1">
      <alignment horizontal="center" vertical="center"/>
    </xf>
    <xf numFmtId="167" fontId="8" fillId="5" borderId="32" xfId="0" applyNumberFormat="1" applyFont="1" applyFill="1" applyBorder="1" applyAlignment="1">
      <alignment horizontal="center" vertical="center"/>
    </xf>
    <xf numFmtId="168" fontId="8" fillId="0" borderId="0" xfId="0" applyNumberFormat="1" applyFont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" fontId="8" fillId="0" borderId="37" xfId="0" applyNumberFormat="1" applyFont="1" applyBorder="1" applyAlignment="1">
      <alignment horizontal="center" vertical="center"/>
    </xf>
    <xf numFmtId="9" fontId="8" fillId="5" borderId="39" xfId="0" applyNumberFormat="1" applyFont="1" applyFill="1" applyBorder="1" applyAlignment="1">
      <alignment horizontal="center" vertical="center"/>
    </xf>
    <xf numFmtId="9" fontId="8" fillId="5" borderId="40" xfId="0" applyNumberFormat="1" applyFont="1" applyFill="1" applyBorder="1" applyAlignment="1">
      <alignment horizontal="center" vertical="center"/>
    </xf>
    <xf numFmtId="164" fontId="6" fillId="7" borderId="41" xfId="0" applyNumberFormat="1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vertical="center"/>
    </xf>
    <xf numFmtId="0" fontId="10" fillId="5" borderId="8" xfId="0" applyFont="1" applyFill="1" applyBorder="1" applyAlignment="1">
      <alignment vertical="center"/>
    </xf>
    <xf numFmtId="9" fontId="6" fillId="5" borderId="1" xfId="0" applyNumberFormat="1" applyFont="1" applyFill="1" applyBorder="1" applyAlignment="1">
      <alignment horizontal="center" vertical="center"/>
    </xf>
    <xf numFmtId="169" fontId="7" fillId="0" borderId="1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169" fontId="7" fillId="0" borderId="37" xfId="0" applyNumberFormat="1" applyFont="1" applyBorder="1" applyAlignment="1">
      <alignment horizontal="center" vertical="center"/>
    </xf>
    <xf numFmtId="0" fontId="6" fillId="5" borderId="43" xfId="0" applyFont="1" applyFill="1" applyBorder="1" applyAlignment="1">
      <alignment vertical="center"/>
    </xf>
    <xf numFmtId="0" fontId="10" fillId="5" borderId="8" xfId="0" applyFont="1" applyFill="1" applyBorder="1" applyAlignment="1">
      <alignment vertical="center" wrapText="1"/>
    </xf>
    <xf numFmtId="0" fontId="6" fillId="5" borderId="8" xfId="0" applyFont="1" applyFill="1" applyBorder="1" applyAlignment="1">
      <alignment vertical="center"/>
    </xf>
    <xf numFmtId="0" fontId="10" fillId="5" borderId="11" xfId="0" applyFont="1" applyFill="1" applyBorder="1" applyAlignment="1">
      <alignment vertical="center" wrapText="1"/>
    </xf>
    <xf numFmtId="164" fontId="6" fillId="7" borderId="44" xfId="0" applyNumberFormat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9" fillId="7" borderId="23" xfId="0" applyFont="1" applyFill="1" applyBorder="1" applyAlignment="1">
      <alignment horizontal="center" vertical="center" wrapText="1"/>
    </xf>
    <xf numFmtId="0" fontId="9" fillId="7" borderId="29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vertical="center"/>
    </xf>
    <xf numFmtId="10" fontId="6" fillId="5" borderId="32" xfId="0" applyNumberFormat="1" applyFont="1" applyFill="1" applyBorder="1" applyAlignment="1">
      <alignment horizontal="center" vertical="center"/>
    </xf>
    <xf numFmtId="0" fontId="7" fillId="3" borderId="48" xfId="0" applyFont="1" applyFill="1" applyBorder="1" applyAlignment="1">
      <alignment vertical="center"/>
    </xf>
    <xf numFmtId="10" fontId="6" fillId="5" borderId="37" xfId="0" applyNumberFormat="1" applyFont="1" applyFill="1" applyBorder="1" applyAlignment="1">
      <alignment horizontal="center" vertical="center"/>
    </xf>
    <xf numFmtId="0" fontId="3" fillId="0" borderId="49" xfId="0" applyFont="1" applyBorder="1"/>
    <xf numFmtId="0" fontId="7" fillId="0" borderId="30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49" fontId="3" fillId="5" borderId="34" xfId="0" applyNumberFormat="1" applyFont="1" applyFill="1" applyBorder="1" applyAlignment="1">
      <alignment horizontal="center" vertical="center"/>
    </xf>
    <xf numFmtId="0" fontId="7" fillId="3" borderId="50" xfId="0" applyFont="1" applyFill="1" applyBorder="1" applyAlignment="1">
      <alignment vertical="center"/>
    </xf>
    <xf numFmtId="0" fontId="7" fillId="0" borderId="51" xfId="0" applyFont="1" applyBorder="1" applyAlignment="1">
      <alignment vertical="center"/>
    </xf>
    <xf numFmtId="0" fontId="7" fillId="3" borderId="52" xfId="0" applyFont="1" applyFill="1" applyBorder="1" applyAlignment="1">
      <alignment vertical="center"/>
    </xf>
    <xf numFmtId="0" fontId="7" fillId="3" borderId="53" xfId="0" applyFont="1" applyFill="1" applyBorder="1" applyAlignment="1">
      <alignment vertical="center"/>
    </xf>
    <xf numFmtId="0" fontId="7" fillId="3" borderId="54" xfId="0" applyFont="1" applyFill="1" applyBorder="1" applyAlignment="1">
      <alignment vertical="center"/>
    </xf>
    <xf numFmtId="0" fontId="7" fillId="3" borderId="55" xfId="0" applyFont="1" applyFill="1" applyBorder="1" applyAlignment="1">
      <alignment vertical="center"/>
    </xf>
    <xf numFmtId="0" fontId="6" fillId="0" borderId="49" xfId="0" applyFont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166" fontId="7" fillId="0" borderId="1" xfId="0" applyNumberFormat="1" applyFont="1" applyBorder="1" applyAlignment="1">
      <alignment vertical="center"/>
    </xf>
    <xf numFmtId="166" fontId="7" fillId="0" borderId="37" xfId="0" applyNumberFormat="1" applyFont="1" applyBorder="1" applyAlignment="1">
      <alignment vertical="center"/>
    </xf>
    <xf numFmtId="170" fontId="7" fillId="3" borderId="55" xfId="0" applyNumberFormat="1" applyFont="1" applyFill="1" applyBorder="1" applyAlignment="1">
      <alignment vertical="center"/>
    </xf>
    <xf numFmtId="170" fontId="7" fillId="3" borderId="48" xfId="0" applyNumberFormat="1" applyFont="1" applyFill="1" applyBorder="1" applyAlignment="1">
      <alignment vertical="center"/>
    </xf>
    <xf numFmtId="170" fontId="7" fillId="3" borderId="48" xfId="0" applyNumberFormat="1" applyFont="1" applyFill="1" applyBorder="1" applyAlignment="1">
      <alignment horizontal="center" vertical="center"/>
    </xf>
    <xf numFmtId="9" fontId="7" fillId="3" borderId="48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3" borderId="23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37" xfId="0" applyFont="1" applyBorder="1" applyAlignment="1">
      <alignment vertical="center"/>
    </xf>
    <xf numFmtId="0" fontId="7" fillId="0" borderId="49" xfId="0" applyFont="1" applyBorder="1" applyAlignment="1">
      <alignment vertical="center"/>
    </xf>
    <xf numFmtId="0" fontId="7" fillId="3" borderId="43" xfId="0" applyFont="1" applyFill="1" applyBorder="1"/>
    <xf numFmtId="0" fontId="5" fillId="0" borderId="49" xfId="0" applyFont="1" applyBorder="1" applyAlignment="1">
      <alignment vertical="top" wrapText="1"/>
    </xf>
    <xf numFmtId="0" fontId="7" fillId="3" borderId="8" xfId="0" applyFont="1" applyFill="1" applyBorder="1"/>
    <xf numFmtId="0" fontId="7" fillId="3" borderId="11" xfId="0" applyFont="1" applyFill="1" applyBorder="1" applyAlignment="1">
      <alignment vertical="center"/>
    </xf>
    <xf numFmtId="0" fontId="7" fillId="0" borderId="49" xfId="0" applyFont="1" applyBorder="1"/>
    <xf numFmtId="0" fontId="7" fillId="3" borderId="59" xfId="0" applyFont="1" applyFill="1" applyBorder="1" applyAlignment="1">
      <alignment vertical="center"/>
    </xf>
    <xf numFmtId="0" fontId="7" fillId="3" borderId="60" xfId="0" applyFont="1" applyFill="1" applyBorder="1" applyAlignment="1">
      <alignment vertical="center"/>
    </xf>
    <xf numFmtId="0" fontId="7" fillId="3" borderId="61" xfId="0" applyFont="1" applyFill="1" applyBorder="1" applyAlignment="1">
      <alignment vertical="center"/>
    </xf>
    <xf numFmtId="0" fontId="1" fillId="3" borderId="48" xfId="0" applyFont="1" applyFill="1" applyBorder="1"/>
    <xf numFmtId="0" fontId="5" fillId="3" borderId="48" xfId="0" applyFont="1" applyFill="1" applyBorder="1" applyAlignment="1">
      <alignment horizontal="center"/>
    </xf>
    <xf numFmtId="0" fontId="5" fillId="3" borderId="48" xfId="0" applyFont="1" applyFill="1" applyBorder="1"/>
    <xf numFmtId="0" fontId="12" fillId="0" borderId="0" xfId="0" applyFont="1"/>
    <xf numFmtId="4" fontId="5" fillId="3" borderId="48" xfId="0" applyNumberFormat="1" applyFont="1" applyFill="1" applyBorder="1" applyAlignment="1">
      <alignment horizontal="right" vertical="center"/>
    </xf>
    <xf numFmtId="0" fontId="14" fillId="9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166" fontId="5" fillId="5" borderId="1" xfId="0" applyNumberFormat="1" applyFont="1" applyFill="1" applyBorder="1" applyAlignment="1">
      <alignment horizontal="right" vertical="center"/>
    </xf>
    <xf numFmtId="166" fontId="5" fillId="3" borderId="1" xfId="0" applyNumberFormat="1" applyFont="1" applyFill="1" applyBorder="1" applyAlignment="1">
      <alignment horizontal="right" vertical="center"/>
    </xf>
    <xf numFmtId="166" fontId="5" fillId="4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" fontId="5" fillId="0" borderId="0" xfId="0" applyNumberFormat="1" applyFont="1" applyAlignment="1">
      <alignment horizontal="right" vertical="center"/>
    </xf>
    <xf numFmtId="166" fontId="5" fillId="6" borderId="62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6" fillId="3" borderId="37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3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171" fontId="6" fillId="0" borderId="37" xfId="0" applyNumberFormat="1" applyFont="1" applyBorder="1" applyAlignment="1">
      <alignment horizontal="center" vertical="center"/>
    </xf>
    <xf numFmtId="171" fontId="6" fillId="0" borderId="0" xfId="0" applyNumberFormat="1" applyFont="1" applyAlignment="1">
      <alignment vertical="center"/>
    </xf>
    <xf numFmtId="0" fontId="6" fillId="3" borderId="48" xfId="0" applyFont="1" applyFill="1" applyBorder="1" applyAlignment="1">
      <alignment horizontal="center" vertical="center"/>
    </xf>
    <xf numFmtId="0" fontId="7" fillId="3" borderId="48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vertical="center"/>
    </xf>
    <xf numFmtId="0" fontId="7" fillId="2" borderId="34" xfId="0" applyFont="1" applyFill="1" applyBorder="1" applyAlignment="1">
      <alignment horizontal="center" vertical="center"/>
    </xf>
    <xf numFmtId="0" fontId="5" fillId="3" borderId="54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0" fontId="3" fillId="0" borderId="0" xfId="0" applyNumberFormat="1" applyFont="1" applyAlignment="1">
      <alignment horizontal="center"/>
    </xf>
    <xf numFmtId="169" fontId="7" fillId="3" borderId="1" xfId="0" applyNumberFormat="1" applyFont="1" applyFill="1" applyBorder="1" applyAlignment="1">
      <alignment horizontal="center" vertical="center"/>
    </xf>
    <xf numFmtId="10" fontId="6" fillId="2" borderId="1" xfId="0" applyNumberFormat="1" applyFont="1" applyFill="1" applyBorder="1" applyAlignment="1">
      <alignment horizontal="center" vertical="center"/>
    </xf>
    <xf numFmtId="169" fontId="6" fillId="2" borderId="1" xfId="0" applyNumberFormat="1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169" fontId="7" fillId="0" borderId="9" xfId="0" applyNumberFormat="1" applyFont="1" applyBorder="1" applyAlignment="1">
      <alignment horizontal="center" vertical="center"/>
    </xf>
    <xf numFmtId="0" fontId="10" fillId="3" borderId="8" xfId="0" applyFont="1" applyFill="1" applyBorder="1" applyAlignment="1">
      <alignment vertical="center"/>
    </xf>
    <xf numFmtId="9" fontId="7" fillId="0" borderId="1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7" fillId="3" borderId="68" xfId="0" applyFont="1" applyFill="1" applyBorder="1" applyAlignment="1">
      <alignment vertical="center"/>
    </xf>
    <xf numFmtId="169" fontId="6" fillId="2" borderId="33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10" fontId="7" fillId="3" borderId="69" xfId="0" applyNumberFormat="1" applyFont="1" applyFill="1" applyBorder="1" applyAlignment="1">
      <alignment horizontal="center" vertical="center"/>
    </xf>
    <xf numFmtId="169" fontId="7" fillId="3" borderId="69" xfId="0" applyNumberFormat="1" applyFont="1" applyFill="1" applyBorder="1" applyAlignment="1">
      <alignment horizontal="center" vertical="center"/>
    </xf>
    <xf numFmtId="10" fontId="6" fillId="2" borderId="33" xfId="0" applyNumberFormat="1" applyFont="1" applyFill="1" applyBorder="1" applyAlignment="1">
      <alignment horizontal="center" vertical="center"/>
    </xf>
    <xf numFmtId="169" fontId="7" fillId="8" borderId="1" xfId="0" applyNumberFormat="1" applyFont="1" applyFill="1" applyBorder="1" applyAlignment="1">
      <alignment horizontal="center" vertical="center"/>
    </xf>
    <xf numFmtId="0" fontId="6" fillId="3" borderId="54" xfId="0" applyFont="1" applyFill="1" applyBorder="1" applyAlignment="1">
      <alignment vertical="center"/>
    </xf>
    <xf numFmtId="169" fontId="6" fillId="6" borderId="70" xfId="0" applyNumberFormat="1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169" fontId="6" fillId="4" borderId="25" xfId="0" applyNumberFormat="1" applyFont="1" applyFill="1" applyBorder="1" applyAlignment="1">
      <alignment horizontal="center" vertical="center"/>
    </xf>
    <xf numFmtId="0" fontId="6" fillId="0" borderId="35" xfId="0" applyFont="1" applyBorder="1" applyAlignment="1">
      <alignment horizontal="left" vertical="center" wrapText="1"/>
    </xf>
    <xf numFmtId="172" fontId="6" fillId="0" borderId="0" xfId="0" applyNumberFormat="1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10" fontId="7" fillId="0" borderId="75" xfId="0" applyNumberFormat="1" applyFont="1" applyBorder="1" applyAlignment="1">
      <alignment horizontal="center" vertical="center"/>
    </xf>
    <xf numFmtId="169" fontId="7" fillId="0" borderId="76" xfId="0" applyNumberFormat="1" applyFont="1" applyBorder="1" applyAlignment="1">
      <alignment horizontal="center" vertical="center"/>
    </xf>
    <xf numFmtId="0" fontId="6" fillId="3" borderId="48" xfId="0" applyFont="1" applyFill="1" applyBorder="1" applyAlignment="1">
      <alignment vertical="center"/>
    </xf>
    <xf numFmtId="0" fontId="6" fillId="2" borderId="77" xfId="0" applyFont="1" applyFill="1" applyBorder="1" applyAlignment="1">
      <alignment vertical="center"/>
    </xf>
    <xf numFmtId="10" fontId="6" fillId="2" borderId="78" xfId="0" applyNumberFormat="1" applyFont="1" applyFill="1" applyBorder="1" applyAlignment="1">
      <alignment horizontal="center" vertical="center"/>
    </xf>
    <xf numFmtId="169" fontId="6" fillId="2" borderId="78" xfId="0" applyNumberFormat="1" applyFont="1" applyFill="1" applyBorder="1" applyAlignment="1">
      <alignment horizontal="center" vertical="center"/>
    </xf>
    <xf numFmtId="0" fontId="16" fillId="3" borderId="48" xfId="0" applyFont="1" applyFill="1" applyBorder="1" applyAlignment="1">
      <alignment vertical="center"/>
    </xf>
    <xf numFmtId="0" fontId="17" fillId="3" borderId="54" xfId="0" applyFont="1" applyFill="1" applyBorder="1" applyAlignment="1">
      <alignment vertical="center"/>
    </xf>
    <xf numFmtId="10" fontId="17" fillId="3" borderId="48" xfId="0" applyNumberFormat="1" applyFont="1" applyFill="1" applyBorder="1" applyAlignment="1">
      <alignment horizontal="center" vertical="center"/>
    </xf>
    <xf numFmtId="164" fontId="17" fillId="3" borderId="48" xfId="0" applyNumberFormat="1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vertical="center"/>
    </xf>
    <xf numFmtId="169" fontId="6" fillId="3" borderId="1" xfId="0" applyNumberFormat="1" applyFont="1" applyFill="1" applyBorder="1" applyAlignment="1">
      <alignment horizontal="center" vertical="center"/>
    </xf>
    <xf numFmtId="173" fontId="7" fillId="3" borderId="1" xfId="0" applyNumberFormat="1" applyFont="1" applyFill="1" applyBorder="1" applyAlignment="1">
      <alignment horizontal="center" vertical="center"/>
    </xf>
    <xf numFmtId="4" fontId="6" fillId="6" borderId="1" xfId="0" applyNumberFormat="1" applyFont="1" applyFill="1" applyBorder="1" applyAlignment="1">
      <alignment horizontal="center" vertical="center"/>
    </xf>
    <xf numFmtId="4" fontId="6" fillId="6" borderId="33" xfId="0" applyNumberFormat="1" applyFont="1" applyFill="1" applyBorder="1" applyAlignment="1">
      <alignment horizontal="center" vertical="center"/>
    </xf>
    <xf numFmtId="10" fontId="7" fillId="3" borderId="48" xfId="0" applyNumberFormat="1" applyFont="1" applyFill="1" applyBorder="1" applyAlignment="1">
      <alignment horizontal="center" vertical="center"/>
    </xf>
    <xf numFmtId="0" fontId="7" fillId="3" borderId="77" xfId="0" applyFont="1" applyFill="1" applyBorder="1" applyAlignment="1">
      <alignment vertical="center" wrapText="1"/>
    </xf>
    <xf numFmtId="174" fontId="6" fillId="6" borderId="33" xfId="0" applyNumberFormat="1" applyFont="1" applyFill="1" applyBorder="1" applyAlignment="1">
      <alignment horizontal="center" vertical="center"/>
    </xf>
    <xf numFmtId="10" fontId="7" fillId="3" borderId="48" xfId="0" applyNumberFormat="1" applyFont="1" applyFill="1" applyBorder="1" applyAlignment="1">
      <alignment vertical="center"/>
    </xf>
    <xf numFmtId="0" fontId="7" fillId="10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 wrapText="1"/>
    </xf>
    <xf numFmtId="175" fontId="7" fillId="0" borderId="1" xfId="0" applyNumberFormat="1" applyFont="1" applyBorder="1" applyAlignment="1">
      <alignment horizontal="center" vertical="center"/>
    </xf>
    <xf numFmtId="175" fontId="6" fillId="2" borderId="1" xfId="0" applyNumberFormat="1" applyFont="1" applyFill="1" applyBorder="1" applyAlignment="1">
      <alignment horizontal="center" vertical="center"/>
    </xf>
    <xf numFmtId="176" fontId="17" fillId="3" borderId="48" xfId="0" applyNumberFormat="1" applyFont="1" applyFill="1" applyBorder="1" applyAlignment="1">
      <alignment horizontal="center" vertical="center"/>
    </xf>
    <xf numFmtId="171" fontId="7" fillId="0" borderId="0" xfId="0" applyNumberFormat="1" applyFont="1" applyAlignment="1">
      <alignment vertical="center"/>
    </xf>
    <xf numFmtId="0" fontId="7" fillId="3" borderId="81" xfId="0" applyFont="1" applyFill="1" applyBorder="1" applyAlignment="1">
      <alignment vertical="center" wrapText="1"/>
    </xf>
    <xf numFmtId="175" fontId="6" fillId="3" borderId="48" xfId="0" applyNumberFormat="1" applyFont="1" applyFill="1" applyBorder="1" applyAlignment="1">
      <alignment horizontal="center" vertical="center"/>
    </xf>
    <xf numFmtId="169" fontId="6" fillId="6" borderId="28" xfId="0" applyNumberFormat="1" applyFont="1" applyFill="1" applyBorder="1" applyAlignment="1">
      <alignment horizontal="center" vertical="center"/>
    </xf>
    <xf numFmtId="1" fontId="7" fillId="3" borderId="48" xfId="0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center" wrapText="1"/>
    </xf>
    <xf numFmtId="164" fontId="18" fillId="6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7" fontId="3" fillId="0" borderId="9" xfId="0" applyNumberFormat="1" applyFont="1" applyBorder="1" applyAlignment="1">
      <alignment horizontal="center"/>
    </xf>
    <xf numFmtId="0" fontId="2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2" fillId="0" borderId="7" xfId="0" applyFont="1" applyBorder="1"/>
    <xf numFmtId="0" fontId="8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0" fontId="5" fillId="3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6" fillId="2" borderId="5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wrapText="1"/>
    </xf>
    <xf numFmtId="0" fontId="6" fillId="0" borderId="5" xfId="0" applyFont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4" xfId="0" applyFont="1" applyBorder="1"/>
    <xf numFmtId="164" fontId="6" fillId="6" borderId="15" xfId="0" applyNumberFormat="1" applyFont="1" applyFill="1" applyBorder="1" applyAlignment="1">
      <alignment horizontal="center" vertical="center" wrapText="1"/>
    </xf>
    <xf numFmtId="0" fontId="2" fillId="0" borderId="16" xfId="0" applyFont="1" applyBorder="1"/>
    <xf numFmtId="0" fontId="2" fillId="0" borderId="17" xfId="0" applyFont="1" applyBorder="1"/>
    <xf numFmtId="0" fontId="6" fillId="7" borderId="15" xfId="0" applyFont="1" applyFill="1" applyBorder="1" applyAlignment="1">
      <alignment horizontal="center" vertical="center"/>
    </xf>
    <xf numFmtId="167" fontId="3" fillId="0" borderId="20" xfId="0" applyNumberFormat="1" applyFont="1" applyBorder="1" applyAlignment="1">
      <alignment horizontal="center"/>
    </xf>
    <xf numFmtId="0" fontId="2" fillId="0" borderId="21" xfId="0" applyFont="1" applyBorder="1"/>
    <xf numFmtId="0" fontId="8" fillId="0" borderId="20" xfId="0" applyFont="1" applyBorder="1" applyAlignment="1">
      <alignment horizontal="center" vertical="center" wrapText="1"/>
    </xf>
    <xf numFmtId="167" fontId="3" fillId="0" borderId="12" xfId="0" applyNumberFormat="1" applyFont="1" applyBorder="1" applyAlignment="1">
      <alignment horizontal="center"/>
    </xf>
    <xf numFmtId="0" fontId="2" fillId="0" borderId="22" xfId="0" applyFont="1" applyBorder="1"/>
    <xf numFmtId="0" fontId="8" fillId="0" borderId="12" xfId="0" applyFont="1" applyBorder="1" applyAlignment="1">
      <alignment horizontal="center" vertical="center" wrapText="1"/>
    </xf>
    <xf numFmtId="167" fontId="3" fillId="0" borderId="24" xfId="0" applyNumberFormat="1" applyFont="1" applyBorder="1" applyAlignment="1">
      <alignment horizontal="center"/>
    </xf>
    <xf numFmtId="0" fontId="7" fillId="7" borderId="15" xfId="0" applyFont="1" applyFill="1" applyBorder="1" applyAlignment="1">
      <alignment horizontal="left" vertical="center"/>
    </xf>
    <xf numFmtId="7" fontId="6" fillId="0" borderId="20" xfId="0" applyNumberFormat="1" applyFont="1" applyBorder="1" applyAlignment="1">
      <alignment horizontal="center" vertical="center"/>
    </xf>
    <xf numFmtId="7" fontId="6" fillId="5" borderId="20" xfId="0" applyNumberFormat="1" applyFont="1" applyFill="1" applyBorder="1" applyAlignment="1">
      <alignment horizontal="center" vertical="center"/>
    </xf>
    <xf numFmtId="7" fontId="6" fillId="5" borderId="12" xfId="0" applyNumberFormat="1" applyFont="1" applyFill="1" applyBorder="1" applyAlignment="1">
      <alignment horizontal="center" vertical="center"/>
    </xf>
    <xf numFmtId="7" fontId="6" fillId="0" borderId="12" xfId="0" applyNumberFormat="1" applyFont="1" applyBorder="1" applyAlignment="1">
      <alignment horizontal="center" vertical="center"/>
    </xf>
    <xf numFmtId="0" fontId="9" fillId="7" borderId="45" xfId="0" applyFont="1" applyFill="1" applyBorder="1" applyAlignment="1">
      <alignment horizontal="center" vertical="center"/>
    </xf>
    <xf numFmtId="0" fontId="2" fillId="0" borderId="46" xfId="0" applyFont="1" applyBorder="1"/>
    <xf numFmtId="0" fontId="2" fillId="0" borderId="47" xfId="0" applyFont="1" applyBorder="1"/>
    <xf numFmtId="7" fontId="6" fillId="5" borderId="9" xfId="0" applyNumberFormat="1" applyFont="1" applyFill="1" applyBorder="1" applyAlignment="1">
      <alignment horizontal="center" vertical="center"/>
    </xf>
    <xf numFmtId="7" fontId="6" fillId="0" borderId="9" xfId="0" applyNumberFormat="1" applyFont="1" applyBorder="1" applyAlignment="1">
      <alignment horizontal="center" vertical="center"/>
    </xf>
    <xf numFmtId="0" fontId="9" fillId="7" borderId="42" xfId="0" applyFont="1" applyFill="1" applyBorder="1" applyAlignment="1">
      <alignment horizontal="center" vertical="center"/>
    </xf>
    <xf numFmtId="0" fontId="9" fillId="7" borderId="15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65" fontId="6" fillId="8" borderId="9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6" fontId="6" fillId="3" borderId="24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5" fillId="5" borderId="56" xfId="0" applyFont="1" applyFill="1" applyBorder="1" applyAlignment="1">
      <alignment horizontal="center" vertical="top" wrapText="1"/>
    </xf>
    <xf numFmtId="0" fontId="2" fillId="0" borderId="57" xfId="0" applyFont="1" applyBorder="1"/>
    <xf numFmtId="0" fontId="2" fillId="0" borderId="58" xfId="0" applyFont="1" applyBorder="1"/>
    <xf numFmtId="0" fontId="5" fillId="5" borderId="9" xfId="0" applyFont="1" applyFill="1" applyBorder="1" applyAlignment="1">
      <alignment horizontal="center" vertical="top" wrapText="1"/>
    </xf>
    <xf numFmtId="0" fontId="7" fillId="5" borderId="12" xfId="0" applyFont="1" applyFill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166" fontId="7" fillId="0" borderId="9" xfId="0" applyNumberFormat="1" applyFont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4" fontId="5" fillId="6" borderId="15" xfId="0" applyNumberFormat="1" applyFont="1" applyFill="1" applyBorder="1" applyAlignment="1">
      <alignment horizontal="center" vertical="center"/>
    </xf>
    <xf numFmtId="169" fontId="7" fillId="0" borderId="9" xfId="0" applyNumberFormat="1" applyFont="1" applyBorder="1" applyAlignment="1">
      <alignment horizontal="center" vertical="center"/>
    </xf>
    <xf numFmtId="0" fontId="7" fillId="2" borderId="66" xfId="0" applyFont="1" applyFill="1" applyBorder="1" applyAlignment="1">
      <alignment horizontal="center" vertical="center"/>
    </xf>
    <xf numFmtId="0" fontId="2" fillId="0" borderId="67" xfId="0" applyFont="1" applyBorder="1"/>
    <xf numFmtId="0" fontId="2" fillId="0" borderId="36" xfId="0" applyFont="1" applyBorder="1"/>
    <xf numFmtId="0" fontId="6" fillId="2" borderId="5" xfId="0" applyFont="1" applyFill="1" applyBorder="1" applyAlignment="1">
      <alignment horizontal="left" vertical="center"/>
    </xf>
    <xf numFmtId="0" fontId="6" fillId="2" borderId="63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 vertical="center" wrapText="1"/>
    </xf>
    <xf numFmtId="0" fontId="6" fillId="6" borderId="15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left" vertical="center"/>
    </xf>
    <xf numFmtId="0" fontId="6" fillId="3" borderId="71" xfId="0" applyFont="1" applyFill="1" applyBorder="1" applyAlignment="1">
      <alignment horizontal="center" vertical="center"/>
    </xf>
    <xf numFmtId="0" fontId="2" fillId="0" borderId="72" xfId="0" applyFont="1" applyBorder="1"/>
    <xf numFmtId="0" fontId="2" fillId="0" borderId="73" xfId="0" applyFont="1" applyBorder="1"/>
    <xf numFmtId="0" fontId="6" fillId="4" borderId="15" xfId="0" applyFont="1" applyFill="1" applyBorder="1" applyAlignment="1">
      <alignment horizontal="left" vertical="center" wrapText="1"/>
    </xf>
    <xf numFmtId="0" fontId="2" fillId="0" borderId="74" xfId="0" applyFont="1" applyBorder="1"/>
    <xf numFmtId="0" fontId="5" fillId="3" borderId="42" xfId="0" applyFont="1" applyFill="1" applyBorder="1" applyAlignment="1">
      <alignment horizontal="center" vertical="center"/>
    </xf>
    <xf numFmtId="0" fontId="6" fillId="6" borderId="63" xfId="0" applyFont="1" applyFill="1" applyBorder="1" applyAlignment="1">
      <alignment horizontal="left" vertical="center"/>
    </xf>
    <xf numFmtId="0" fontId="7" fillId="2" borderId="66" xfId="0" applyFont="1" applyFill="1" applyBorder="1" applyAlignment="1">
      <alignment horizontal="center" vertical="center" wrapText="1"/>
    </xf>
    <xf numFmtId="0" fontId="2" fillId="0" borderId="79" xfId="0" applyFont="1" applyBorder="1"/>
    <xf numFmtId="0" fontId="7" fillId="3" borderId="5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7" fillId="0" borderId="63" xfId="0" applyFont="1" applyBorder="1" applyAlignment="1">
      <alignment horizontal="left" vertical="center"/>
    </xf>
    <xf numFmtId="0" fontId="6" fillId="2" borderId="9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3" fillId="2" borderId="64" xfId="0" applyFont="1" applyFill="1" applyBorder="1" applyAlignment="1">
      <alignment horizontal="center" vertical="center" wrapText="1"/>
    </xf>
    <xf numFmtId="0" fontId="2" fillId="0" borderId="30" xfId="0" applyFont="1" applyBorder="1"/>
    <xf numFmtId="0" fontId="6" fillId="2" borderId="20" xfId="0" applyFont="1" applyFill="1" applyBorder="1" applyAlignment="1">
      <alignment horizontal="center" vertical="center" wrapText="1"/>
    </xf>
    <xf numFmtId="0" fontId="6" fillId="2" borderId="65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169" fontId="7" fillId="3" borderId="9" xfId="0" applyNumberFormat="1" applyFont="1" applyFill="1" applyBorder="1" applyAlignment="1">
      <alignment horizontal="center" vertical="center"/>
    </xf>
    <xf numFmtId="169" fontId="6" fillId="2" borderId="12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/>
    </xf>
    <xf numFmtId="0" fontId="0" fillId="0" borderId="0" xfId="0" applyFont="1" applyAlignment="1"/>
    <xf numFmtId="0" fontId="2" fillId="0" borderId="80" xfId="0" applyFont="1" applyBorder="1"/>
    <xf numFmtId="0" fontId="6" fillId="6" borderId="2" xfId="0" applyFont="1" applyFill="1" applyBorder="1" applyAlignment="1">
      <alignment horizontal="center" vertical="center"/>
    </xf>
    <xf numFmtId="169" fontId="6" fillId="3" borderId="42" xfId="0" applyNumberFormat="1" applyFont="1" applyFill="1" applyBorder="1" applyAlignment="1">
      <alignment horizontal="center" vertical="center"/>
    </xf>
    <xf numFmtId="0" fontId="5" fillId="3" borderId="82" xfId="0" applyFont="1" applyFill="1" applyBorder="1" applyAlignment="1">
      <alignment horizontal="center" vertical="center"/>
    </xf>
    <xf numFmtId="0" fontId="2" fillId="0" borderId="83" xfId="0" applyFont="1" applyBorder="1"/>
    <xf numFmtId="169" fontId="7" fillId="8" borderId="9" xfId="0" applyNumberFormat="1" applyFont="1" applyFill="1" applyBorder="1" applyAlignment="1">
      <alignment horizontal="center" vertical="center"/>
    </xf>
    <xf numFmtId="0" fontId="18" fillId="6" borderId="9" xfId="0" applyFont="1" applyFill="1" applyBorder="1" applyAlignment="1">
      <alignment horizontal="center"/>
    </xf>
    <xf numFmtId="0" fontId="18" fillId="6" borderId="9" xfId="0" applyFont="1" applyFill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Z1000"/>
  <sheetViews>
    <sheetView showGridLines="0" tabSelected="1" topLeftCell="A4" workbookViewId="0">
      <selection activeCell="B4" sqref="B4"/>
    </sheetView>
  </sheetViews>
  <sheetFormatPr defaultColWidth="12.5703125" defaultRowHeight="15" customHeight="1" x14ac:dyDescent="0.2"/>
  <cols>
    <col min="1" max="1" width="1.85546875" customWidth="1"/>
    <col min="2" max="2" width="65.28515625" customWidth="1"/>
    <col min="3" max="3" width="19.28515625" customWidth="1"/>
    <col min="4" max="4" width="18.85546875" customWidth="1"/>
    <col min="5" max="5" width="19.140625" customWidth="1"/>
    <col min="6" max="6" width="16.5703125" customWidth="1"/>
    <col min="7" max="7" width="18.5703125" customWidth="1"/>
    <col min="8" max="8" width="20.28515625" customWidth="1"/>
    <col min="9" max="9" width="15.7109375" customWidth="1"/>
    <col min="10" max="10" width="18" customWidth="1"/>
    <col min="11" max="11" width="15.7109375" customWidth="1"/>
    <col min="12" max="12" width="18" customWidth="1"/>
    <col min="13" max="13" width="15.7109375" customWidth="1"/>
    <col min="14" max="14" width="18" customWidth="1"/>
    <col min="15" max="26" width="8.5703125" customWidth="1"/>
  </cols>
  <sheetData>
    <row r="1" spans="1:26" ht="16.5" x14ac:dyDescent="0.25">
      <c r="A1" s="2"/>
      <c r="B1" s="216" t="s">
        <v>1</v>
      </c>
      <c r="C1" s="217"/>
      <c r="D1" s="217"/>
      <c r="E1" s="217"/>
      <c r="F1" s="217"/>
      <c r="G1" s="217"/>
      <c r="H1" s="218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5">
      <c r="A2" s="2"/>
      <c r="B2" s="219" t="s">
        <v>2</v>
      </c>
      <c r="C2" s="220"/>
      <c r="D2" s="220"/>
      <c r="E2" s="220"/>
      <c r="F2" s="220"/>
      <c r="G2" s="220"/>
      <c r="H2" s="21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2"/>
      <c r="B3" s="221" t="s">
        <v>3</v>
      </c>
      <c r="C3" s="220"/>
      <c r="D3" s="220"/>
      <c r="E3" s="220"/>
      <c r="F3" s="220"/>
      <c r="G3" s="220"/>
      <c r="H3" s="21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2"/>
      <c r="B4" s="3" t="s">
        <v>4</v>
      </c>
      <c r="C4" s="222"/>
      <c r="D4" s="220"/>
      <c r="E4" s="220"/>
      <c r="F4" s="220"/>
      <c r="G4" s="220"/>
      <c r="H4" s="21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2"/>
      <c r="B5" s="3" t="s">
        <v>5</v>
      </c>
      <c r="C5" s="222"/>
      <c r="D5" s="220"/>
      <c r="E5" s="220"/>
      <c r="F5" s="220"/>
      <c r="G5" s="220"/>
      <c r="H5" s="21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2"/>
      <c r="B6" s="3" t="s">
        <v>6</v>
      </c>
      <c r="C6" s="222"/>
      <c r="D6" s="220"/>
      <c r="E6" s="220"/>
      <c r="F6" s="220"/>
      <c r="G6" s="220"/>
      <c r="H6" s="21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5">
      <c r="A7" s="2"/>
      <c r="B7" s="3" t="s">
        <v>7</v>
      </c>
      <c r="C7" s="222"/>
      <c r="D7" s="210"/>
      <c r="E7" s="214" t="s">
        <v>8</v>
      </c>
      <c r="F7" s="210"/>
      <c r="G7" s="215"/>
      <c r="H7" s="21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2"/>
      <c r="B8" s="3" t="s">
        <v>9</v>
      </c>
      <c r="C8" s="222"/>
      <c r="D8" s="220"/>
      <c r="E8" s="220"/>
      <c r="F8" s="220"/>
      <c r="G8" s="220"/>
      <c r="H8" s="21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A9" s="2"/>
      <c r="B9" s="3" t="s">
        <v>10</v>
      </c>
      <c r="C9" s="222"/>
      <c r="D9" s="220"/>
      <c r="E9" s="220"/>
      <c r="F9" s="220"/>
      <c r="G9" s="220"/>
      <c r="H9" s="2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A10" s="2"/>
      <c r="B10" s="3" t="s">
        <v>11</v>
      </c>
      <c r="C10" s="222"/>
      <c r="D10" s="220"/>
      <c r="E10" s="220"/>
      <c r="F10" s="220"/>
      <c r="G10" s="220"/>
      <c r="H10" s="21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A11" s="2"/>
      <c r="B11" s="3" t="s">
        <v>12</v>
      </c>
      <c r="C11" s="222"/>
      <c r="D11" s="220"/>
      <c r="E11" s="220"/>
      <c r="F11" s="220"/>
      <c r="G11" s="220"/>
      <c r="H11" s="21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A12" s="2"/>
      <c r="B12" s="3" t="s">
        <v>13</v>
      </c>
      <c r="C12" s="222"/>
      <c r="D12" s="220"/>
      <c r="E12" s="220"/>
      <c r="F12" s="220"/>
      <c r="G12" s="220"/>
      <c r="H12" s="21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" customHeight="1" x14ac:dyDescent="0.25">
      <c r="A13" s="2"/>
      <c r="B13" s="223"/>
      <c r="C13" s="220"/>
      <c r="D13" s="220"/>
      <c r="E13" s="220"/>
      <c r="F13" s="220"/>
      <c r="G13" s="220"/>
      <c r="H13" s="21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2"/>
      <c r="B14" s="221" t="s">
        <v>14</v>
      </c>
      <c r="C14" s="220"/>
      <c r="D14" s="220"/>
      <c r="E14" s="220"/>
      <c r="F14" s="220"/>
      <c r="G14" s="220"/>
      <c r="H14" s="21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2"/>
      <c r="B15" s="4" t="s">
        <v>15</v>
      </c>
      <c r="C15" s="215"/>
      <c r="D15" s="220"/>
      <c r="E15" s="220"/>
      <c r="F15" s="220"/>
      <c r="G15" s="220"/>
      <c r="H15" s="21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2"/>
      <c r="B16" s="4" t="s">
        <v>16</v>
      </c>
      <c r="C16" s="215"/>
      <c r="D16" s="220"/>
      <c r="E16" s="220"/>
      <c r="F16" s="220"/>
      <c r="G16" s="220"/>
      <c r="H16" s="21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2"/>
      <c r="B17" s="4" t="s">
        <v>17</v>
      </c>
      <c r="C17" s="215"/>
      <c r="D17" s="220"/>
      <c r="E17" s="220"/>
      <c r="F17" s="220"/>
      <c r="G17" s="220"/>
      <c r="H17" s="21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 x14ac:dyDescent="0.25">
      <c r="A18" s="2"/>
      <c r="B18" s="223"/>
      <c r="C18" s="220"/>
      <c r="D18" s="220"/>
      <c r="E18" s="220"/>
      <c r="F18" s="220"/>
      <c r="G18" s="220"/>
      <c r="H18" s="21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2"/>
      <c r="B19" s="221" t="s">
        <v>18</v>
      </c>
      <c r="C19" s="220"/>
      <c r="D19" s="220"/>
      <c r="E19" s="220"/>
      <c r="F19" s="220"/>
      <c r="G19" s="220"/>
      <c r="H19" s="21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2"/>
      <c r="B20" s="5" t="s">
        <v>19</v>
      </c>
      <c r="C20" s="224" t="s">
        <v>20</v>
      </c>
      <c r="D20" s="225"/>
      <c r="E20" s="225"/>
      <c r="F20" s="225"/>
      <c r="G20" s="225"/>
      <c r="H20" s="22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6.5" customHeight="1" x14ac:dyDescent="0.25">
      <c r="A21" s="2"/>
      <c r="B21" s="6"/>
      <c r="C21" s="7"/>
      <c r="D21" s="7"/>
      <c r="E21" s="7"/>
      <c r="F21" s="7"/>
      <c r="G21" s="7"/>
      <c r="H21" s="7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/>
      <c r="B22" s="227" t="s">
        <v>21</v>
      </c>
      <c r="C22" s="228"/>
      <c r="D22" s="228"/>
      <c r="E22" s="228"/>
      <c r="F22" s="228"/>
      <c r="G22" s="228"/>
      <c r="H22" s="229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/>
      <c r="B23" s="8" t="s">
        <v>22</v>
      </c>
      <c r="C23" s="230" t="s">
        <v>23</v>
      </c>
      <c r="D23" s="229"/>
      <c r="E23" s="230" t="s">
        <v>24</v>
      </c>
      <c r="F23" s="229"/>
      <c r="G23" s="230" t="s">
        <v>25</v>
      </c>
      <c r="H23" s="229"/>
      <c r="I23" s="2"/>
      <c r="J23" s="9"/>
      <c r="K23" s="2"/>
      <c r="L23" s="9"/>
      <c r="M23" s="2"/>
      <c r="N23" s="9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/>
      <c r="B24" s="10" t="s">
        <v>26</v>
      </c>
      <c r="C24" s="231">
        <v>9136.42</v>
      </c>
      <c r="D24" s="232"/>
      <c r="E24" s="233" t="s">
        <v>27</v>
      </c>
      <c r="F24" s="232"/>
      <c r="G24" s="233">
        <v>8</v>
      </c>
      <c r="H24" s="218"/>
      <c r="I24" s="2"/>
      <c r="J24" s="11"/>
      <c r="K24" s="2"/>
      <c r="L24" s="11"/>
      <c r="M24" s="2"/>
      <c r="N24" s="11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12" t="s">
        <v>28</v>
      </c>
      <c r="C25" s="209">
        <v>4659.51</v>
      </c>
      <c r="D25" s="210"/>
      <c r="E25" s="213" t="s">
        <v>27</v>
      </c>
      <c r="F25" s="210"/>
      <c r="G25" s="213">
        <v>95</v>
      </c>
      <c r="H25" s="212"/>
      <c r="I25" s="2"/>
      <c r="J25" s="11"/>
      <c r="K25" s="2"/>
      <c r="L25" s="11"/>
      <c r="M25" s="2"/>
      <c r="N25" s="11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12" t="s">
        <v>29</v>
      </c>
      <c r="C26" s="209">
        <v>4659.51</v>
      </c>
      <c r="D26" s="210"/>
      <c r="E26" s="209">
        <f>ROUND(40%*C30,2)</f>
        <v>607.20000000000005</v>
      </c>
      <c r="F26" s="210"/>
      <c r="G26" s="213">
        <v>2</v>
      </c>
      <c r="H26" s="212"/>
      <c r="I26" s="2"/>
      <c r="J26" s="11"/>
      <c r="K26" s="2"/>
      <c r="L26" s="11"/>
      <c r="M26" s="2"/>
      <c r="N26" s="11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12" t="s">
        <v>30</v>
      </c>
      <c r="C27" s="209">
        <v>2466.79</v>
      </c>
      <c r="D27" s="210"/>
      <c r="E27" s="213" t="s">
        <v>27</v>
      </c>
      <c r="F27" s="210"/>
      <c r="G27" s="213">
        <v>68</v>
      </c>
      <c r="H27" s="212"/>
      <c r="I27" s="2"/>
      <c r="J27" s="11"/>
      <c r="K27" s="2"/>
      <c r="L27" s="11"/>
      <c r="M27" s="2"/>
      <c r="N27" s="11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12" t="s">
        <v>31</v>
      </c>
      <c r="C28" s="209">
        <v>2466.79</v>
      </c>
      <c r="D28" s="210"/>
      <c r="E28" s="209">
        <f>ROUND(40%*C30,2)</f>
        <v>607.20000000000005</v>
      </c>
      <c r="F28" s="210"/>
      <c r="G28" s="211">
        <v>2</v>
      </c>
      <c r="H28" s="212"/>
      <c r="I28" s="2"/>
      <c r="J28" s="11"/>
      <c r="K28" s="2"/>
      <c r="L28" s="11"/>
      <c r="M28" s="2"/>
      <c r="N28" s="1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13" t="s">
        <v>32</v>
      </c>
      <c r="C29" s="234">
        <v>5486.94</v>
      </c>
      <c r="D29" s="235"/>
      <c r="E29" s="236" t="s">
        <v>27</v>
      </c>
      <c r="F29" s="235"/>
      <c r="G29" s="236">
        <v>2</v>
      </c>
      <c r="H29" s="226"/>
      <c r="I29" s="2"/>
      <c r="J29" s="11"/>
      <c r="K29" s="2"/>
      <c r="L29" s="11"/>
      <c r="M29" s="2"/>
      <c r="N29" s="1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14" t="s">
        <v>33</v>
      </c>
      <c r="C30" s="237">
        <v>1518</v>
      </c>
      <c r="D30" s="229"/>
      <c r="E30" s="15" t="s">
        <v>34</v>
      </c>
      <c r="F30" s="15"/>
      <c r="G30" s="15"/>
      <c r="H30" s="15"/>
      <c r="I30" s="2"/>
      <c r="J30" s="11"/>
      <c r="K30" s="2"/>
      <c r="L30" s="11"/>
      <c r="M30" s="2"/>
      <c r="N30" s="1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7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27" t="s">
        <v>35</v>
      </c>
      <c r="C32" s="228"/>
      <c r="D32" s="228"/>
      <c r="E32" s="228"/>
      <c r="F32" s="228"/>
      <c r="G32" s="228"/>
      <c r="H32" s="229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2.5" customHeight="1" x14ac:dyDescent="0.25">
      <c r="A33" s="2"/>
      <c r="B33" s="16" t="s">
        <v>36</v>
      </c>
      <c r="C33" s="17"/>
      <c r="D33" s="18" t="s">
        <v>37</v>
      </c>
      <c r="E33" s="19"/>
      <c r="F33" s="19"/>
      <c r="G33" s="19"/>
      <c r="H33" s="20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1"/>
      <c r="C34" s="22"/>
      <c r="D34" s="2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33.75" customHeight="1" x14ac:dyDescent="0.25">
      <c r="A35" s="2"/>
      <c r="B35" s="227" t="s">
        <v>38</v>
      </c>
      <c r="C35" s="228"/>
      <c r="D35" s="228"/>
      <c r="E35" s="228"/>
      <c r="F35" s="228"/>
      <c r="G35" s="228"/>
      <c r="H35" s="229"/>
      <c r="I35" s="24"/>
      <c r="J35" s="2"/>
      <c r="K35" s="24"/>
      <c r="L35" s="2"/>
      <c r="M35" s="24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5" t="s">
        <v>39</v>
      </c>
      <c r="C36" s="26" t="s">
        <v>40</v>
      </c>
      <c r="D36" s="26" t="s">
        <v>41</v>
      </c>
      <c r="E36" s="27" t="s">
        <v>42</v>
      </c>
      <c r="F36" s="26" t="s">
        <v>30</v>
      </c>
      <c r="G36" s="26" t="s">
        <v>43</v>
      </c>
      <c r="H36" s="28" t="s">
        <v>32</v>
      </c>
      <c r="I36" s="29"/>
      <c r="J36" s="2"/>
      <c r="K36" s="29"/>
      <c r="L36" s="2"/>
      <c r="M36" s="29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30" t="s">
        <v>44</v>
      </c>
      <c r="C37" s="31"/>
      <c r="D37" s="31"/>
      <c r="E37" s="31"/>
      <c r="F37" s="32"/>
      <c r="G37" s="32"/>
      <c r="H37" s="33"/>
      <c r="I37" s="34"/>
      <c r="J37" s="2"/>
      <c r="K37" s="34"/>
      <c r="L37" s="2"/>
      <c r="M37" s="34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30" t="s">
        <v>45</v>
      </c>
      <c r="C38" s="31"/>
      <c r="D38" s="31"/>
      <c r="E38" s="31"/>
      <c r="F38" s="32"/>
      <c r="G38" s="32"/>
      <c r="H38" s="33"/>
      <c r="I38" s="34"/>
      <c r="J38" s="2"/>
      <c r="K38" s="34"/>
      <c r="L38" s="2"/>
      <c r="M38" s="34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35" t="s">
        <v>46</v>
      </c>
      <c r="C39" s="36"/>
      <c r="D39" s="36"/>
      <c r="E39" s="36"/>
      <c r="F39" s="37"/>
      <c r="G39" s="37"/>
      <c r="H39" s="38"/>
      <c r="I39" s="34"/>
      <c r="J39" s="2"/>
      <c r="K39" s="34"/>
      <c r="L39" s="2"/>
      <c r="M39" s="34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3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4.5" customHeight="1" x14ac:dyDescent="0.25">
      <c r="A41" s="2"/>
      <c r="B41" s="40"/>
      <c r="C41" s="41"/>
      <c r="D41" s="41"/>
      <c r="E41" s="41"/>
      <c r="F41" s="41"/>
      <c r="G41" s="41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0.25" customHeight="1" x14ac:dyDescent="0.25">
      <c r="A42" s="2"/>
      <c r="B42" s="238" t="s">
        <v>47</v>
      </c>
      <c r="C42" s="229"/>
      <c r="D42" s="41"/>
      <c r="E42" s="41"/>
      <c r="F42" s="41"/>
      <c r="G42" s="41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42" t="s">
        <v>48</v>
      </c>
      <c r="C43" s="43">
        <v>5.75</v>
      </c>
      <c r="D43" s="41" t="s">
        <v>49</v>
      </c>
      <c r="E43" s="41"/>
      <c r="F43" s="41"/>
      <c r="G43" s="4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44" t="s">
        <v>50</v>
      </c>
      <c r="C44" s="45"/>
      <c r="D44" s="41"/>
      <c r="E44" s="41"/>
      <c r="F44" s="41"/>
      <c r="G44" s="41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44" t="s">
        <v>51</v>
      </c>
      <c r="C45" s="45"/>
      <c r="D45" s="41"/>
      <c r="E45" s="41"/>
      <c r="F45" s="41"/>
      <c r="G45" s="41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46" t="s">
        <v>52</v>
      </c>
      <c r="C46" s="47"/>
      <c r="D46" s="41"/>
      <c r="E46" s="41"/>
      <c r="F46" s="41"/>
      <c r="G46" s="41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6" customHeight="1" x14ac:dyDescent="0.25">
      <c r="A48" s="2"/>
      <c r="B48" s="41"/>
      <c r="C48" s="41"/>
      <c r="D48" s="41"/>
      <c r="E48" s="41"/>
      <c r="F48" s="41"/>
      <c r="G48" s="4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8.75" customHeight="1" x14ac:dyDescent="0.25">
      <c r="A49" s="2"/>
      <c r="B49" s="48" t="s">
        <v>53</v>
      </c>
      <c r="C49" s="26" t="s">
        <v>40</v>
      </c>
      <c r="D49" s="26" t="s">
        <v>41</v>
      </c>
      <c r="E49" s="27" t="s">
        <v>42</v>
      </c>
      <c r="F49" s="26" t="s">
        <v>30</v>
      </c>
      <c r="G49" s="26" t="s">
        <v>43</v>
      </c>
      <c r="H49" s="28" t="s">
        <v>32</v>
      </c>
      <c r="I49" s="29"/>
      <c r="J49" s="2"/>
      <c r="K49" s="29"/>
      <c r="L49" s="2"/>
      <c r="M49" s="29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30" t="s">
        <v>54</v>
      </c>
      <c r="C50" s="49"/>
      <c r="D50" s="49"/>
      <c r="E50" s="49"/>
      <c r="F50" s="49"/>
      <c r="G50" s="49"/>
      <c r="H50" s="50"/>
      <c r="I50" s="51"/>
      <c r="J50" s="2"/>
      <c r="K50" s="51"/>
      <c r="L50" s="2"/>
      <c r="M50" s="51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44" t="s">
        <v>55</v>
      </c>
      <c r="C51" s="52">
        <f t="shared" ref="C51:H51" si="0">$C$45</f>
        <v>0</v>
      </c>
      <c r="D51" s="52">
        <f t="shared" si="0"/>
        <v>0</v>
      </c>
      <c r="E51" s="52">
        <f t="shared" si="0"/>
        <v>0</v>
      </c>
      <c r="F51" s="52">
        <f t="shared" si="0"/>
        <v>0</v>
      </c>
      <c r="G51" s="52">
        <f t="shared" si="0"/>
        <v>0</v>
      </c>
      <c r="H51" s="53">
        <f t="shared" si="0"/>
        <v>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35" t="s">
        <v>56</v>
      </c>
      <c r="C52" s="54"/>
      <c r="D52" s="54"/>
      <c r="E52" s="54"/>
      <c r="F52" s="54"/>
      <c r="G52" s="54"/>
      <c r="H52" s="55"/>
      <c r="I52" s="41"/>
      <c r="J52" s="2"/>
      <c r="K52" s="41"/>
      <c r="L52" s="2"/>
      <c r="M52" s="41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56" t="s">
        <v>57</v>
      </c>
      <c r="C54" s="248" t="s">
        <v>26</v>
      </c>
      <c r="D54" s="229"/>
      <c r="E54" s="249" t="s">
        <v>28</v>
      </c>
      <c r="F54" s="229"/>
      <c r="G54" s="249" t="s">
        <v>29</v>
      </c>
      <c r="H54" s="229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57" t="s">
        <v>58</v>
      </c>
      <c r="C55" s="240"/>
      <c r="D55" s="232"/>
      <c r="E55" s="240"/>
      <c r="F55" s="232"/>
      <c r="G55" s="239">
        <f t="shared" ref="G55:G64" si="1">E55</f>
        <v>0</v>
      </c>
      <c r="H55" s="21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58" t="s">
        <v>59</v>
      </c>
      <c r="C56" s="59"/>
      <c r="D56" s="60">
        <f>-ROUND((C55*C56),2)</f>
        <v>0</v>
      </c>
      <c r="E56" s="59"/>
      <c r="F56" s="60">
        <f>-ROUND((E55*E56),2)</f>
        <v>0</v>
      </c>
      <c r="G56" s="61">
        <f t="shared" si="1"/>
        <v>0</v>
      </c>
      <c r="H56" s="62">
        <f>-ROUND((G55*G56),2)</f>
        <v>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63" t="s">
        <v>60</v>
      </c>
      <c r="C57" s="246"/>
      <c r="D57" s="210"/>
      <c r="E57" s="246"/>
      <c r="F57" s="210"/>
      <c r="G57" s="247">
        <f t="shared" si="1"/>
        <v>0</v>
      </c>
      <c r="H57" s="21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64" t="s">
        <v>61</v>
      </c>
      <c r="C58" s="246"/>
      <c r="D58" s="210"/>
      <c r="E58" s="246"/>
      <c r="F58" s="210"/>
      <c r="G58" s="247">
        <f t="shared" si="1"/>
        <v>0</v>
      </c>
      <c r="H58" s="21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63" t="s">
        <v>62</v>
      </c>
      <c r="C59" s="246"/>
      <c r="D59" s="210"/>
      <c r="E59" s="246"/>
      <c r="F59" s="210"/>
      <c r="G59" s="247">
        <f t="shared" si="1"/>
        <v>0</v>
      </c>
      <c r="H59" s="21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64" t="s">
        <v>63</v>
      </c>
      <c r="C60" s="246"/>
      <c r="D60" s="210"/>
      <c r="E60" s="246"/>
      <c r="F60" s="210"/>
      <c r="G60" s="247">
        <f t="shared" si="1"/>
        <v>0</v>
      </c>
      <c r="H60" s="21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65" t="s">
        <v>64</v>
      </c>
      <c r="C61" s="246"/>
      <c r="D61" s="210"/>
      <c r="E61" s="246"/>
      <c r="F61" s="210"/>
      <c r="G61" s="247">
        <f t="shared" si="1"/>
        <v>0</v>
      </c>
      <c r="H61" s="21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64" t="s">
        <v>65</v>
      </c>
      <c r="C62" s="246"/>
      <c r="D62" s="210"/>
      <c r="E62" s="246"/>
      <c r="F62" s="210"/>
      <c r="G62" s="247">
        <f t="shared" si="1"/>
        <v>0</v>
      </c>
      <c r="H62" s="21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65" t="s">
        <v>66</v>
      </c>
      <c r="C63" s="246"/>
      <c r="D63" s="210"/>
      <c r="E63" s="246"/>
      <c r="F63" s="210"/>
      <c r="G63" s="247">
        <f t="shared" si="1"/>
        <v>0</v>
      </c>
      <c r="H63" s="21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66" t="s">
        <v>67</v>
      </c>
      <c r="C64" s="241"/>
      <c r="D64" s="235"/>
      <c r="E64" s="241"/>
      <c r="F64" s="235"/>
      <c r="G64" s="242">
        <f t="shared" si="1"/>
        <v>0</v>
      </c>
      <c r="H64" s="226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67" t="s">
        <v>57</v>
      </c>
      <c r="C66" s="243" t="s">
        <v>30</v>
      </c>
      <c r="D66" s="244"/>
      <c r="E66" s="243" t="s">
        <v>31</v>
      </c>
      <c r="F66" s="244"/>
      <c r="G66" s="243"/>
      <c r="H66" s="245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68" t="str">
        <f t="shared" ref="B67:B76" si="2">B55</f>
        <v>2.3.C. Outro previsto na CCT (especificar aqui)</v>
      </c>
      <c r="C67" s="240"/>
      <c r="D67" s="232"/>
      <c r="E67" s="239">
        <f t="shared" ref="E67:E76" si="3">C67</f>
        <v>0</v>
      </c>
      <c r="F67" s="232"/>
      <c r="G67" s="240"/>
      <c r="H67" s="21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69" t="str">
        <f t="shared" si="2"/>
        <v>2.3.C.1. Dedução - participação trabalhador no custeio (se houver)</v>
      </c>
      <c r="C68" s="59"/>
      <c r="D68" s="60">
        <f>-ROUND((C67*C68),2)</f>
        <v>0</v>
      </c>
      <c r="E68" s="61">
        <f t="shared" si="3"/>
        <v>0</v>
      </c>
      <c r="F68" s="60">
        <f>-ROUND((E67*E68),2)</f>
        <v>0</v>
      </c>
      <c r="G68" s="59"/>
      <c r="H68" s="62">
        <f>-ROUND((G67*G68),2)</f>
        <v>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69" t="str">
        <f t="shared" si="2"/>
        <v>2.3.D. Outro previsto na CCT (especificar aqui)</v>
      </c>
      <c r="C69" s="246"/>
      <c r="D69" s="210"/>
      <c r="E69" s="247">
        <f t="shared" si="3"/>
        <v>0</v>
      </c>
      <c r="F69" s="210"/>
      <c r="G69" s="246"/>
      <c r="H69" s="21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69" t="str">
        <f t="shared" si="2"/>
        <v>2.3.D.1. Dedução - participação trabalhador no custeio (se houver)</v>
      </c>
      <c r="C70" s="246"/>
      <c r="D70" s="210"/>
      <c r="E70" s="247">
        <f t="shared" si="3"/>
        <v>0</v>
      </c>
      <c r="F70" s="210"/>
      <c r="G70" s="246"/>
      <c r="H70" s="21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69" t="str">
        <f t="shared" si="2"/>
        <v>2.3.E. Outro previsto na CCT (especificar aqui)</v>
      </c>
      <c r="C71" s="246"/>
      <c r="D71" s="210"/>
      <c r="E71" s="247">
        <f t="shared" si="3"/>
        <v>0</v>
      </c>
      <c r="F71" s="210"/>
      <c r="G71" s="246"/>
      <c r="H71" s="21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69" t="str">
        <f t="shared" si="2"/>
        <v>2.3.E.1. Dedução - participação trabalhador no custeio (se houver)</v>
      </c>
      <c r="C72" s="246"/>
      <c r="D72" s="210"/>
      <c r="E72" s="247">
        <f t="shared" si="3"/>
        <v>0</v>
      </c>
      <c r="F72" s="210"/>
      <c r="G72" s="246"/>
      <c r="H72" s="21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69" t="str">
        <f t="shared" si="2"/>
        <v>2.3.F. Outro previsto na CCT (especificar aqui)</v>
      </c>
      <c r="C73" s="246"/>
      <c r="D73" s="210"/>
      <c r="E73" s="247">
        <f t="shared" si="3"/>
        <v>0</v>
      </c>
      <c r="F73" s="210"/>
      <c r="G73" s="246"/>
      <c r="H73" s="21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69" t="str">
        <f t="shared" si="2"/>
        <v>2.3.F.1. Dedução - participação trabalhador no custeio (se houver)</v>
      </c>
      <c r="C74" s="246"/>
      <c r="D74" s="210"/>
      <c r="E74" s="247">
        <f t="shared" si="3"/>
        <v>0</v>
      </c>
      <c r="F74" s="210"/>
      <c r="G74" s="246"/>
      <c r="H74" s="21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69" t="str">
        <f t="shared" si="2"/>
        <v>2.3.G. Outro previsto na CCT (especificar aqui)</v>
      </c>
      <c r="C75" s="246"/>
      <c r="D75" s="210"/>
      <c r="E75" s="247">
        <f t="shared" si="3"/>
        <v>0</v>
      </c>
      <c r="F75" s="210"/>
      <c r="G75" s="246"/>
      <c r="H75" s="21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70" t="str">
        <f t="shared" si="2"/>
        <v>2.3.G.1. Dedução - participação trabalhador no custeio (se houver)</v>
      </c>
      <c r="C76" s="241"/>
      <c r="D76" s="235"/>
      <c r="E76" s="242">
        <f t="shared" si="3"/>
        <v>0</v>
      </c>
      <c r="F76" s="235"/>
      <c r="G76" s="241"/>
      <c r="H76" s="226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7" customHeight="1" x14ac:dyDescent="0.25">
      <c r="A78" s="2"/>
      <c r="B78" s="227" t="s">
        <v>68</v>
      </c>
      <c r="C78" s="229"/>
      <c r="D78" s="2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6.25" customHeight="1" x14ac:dyDescent="0.25">
      <c r="A79" s="2"/>
      <c r="B79" s="71" t="s">
        <v>0</v>
      </c>
      <c r="C79" s="72" t="s">
        <v>69</v>
      </c>
      <c r="D79" s="2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73" t="s">
        <v>70</v>
      </c>
      <c r="C80" s="74"/>
      <c r="D80" s="75" t="s">
        <v>71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73" t="s">
        <v>72</v>
      </c>
      <c r="C81" s="76"/>
      <c r="D81" s="75" t="s">
        <v>71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3.5" customHeight="1" x14ac:dyDescent="0.25">
      <c r="A82" s="2"/>
      <c r="B82" s="39"/>
      <c r="C82" s="77"/>
      <c r="D82" s="2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9.25" customHeight="1" x14ac:dyDescent="0.25">
      <c r="A83" s="2"/>
      <c r="B83" s="227" t="s">
        <v>73</v>
      </c>
      <c r="C83" s="229"/>
      <c r="D83" s="23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4" customHeight="1" x14ac:dyDescent="0.25">
      <c r="A84" s="2"/>
      <c r="B84" s="71" t="s">
        <v>0</v>
      </c>
      <c r="C84" s="72" t="s">
        <v>69</v>
      </c>
      <c r="D84" s="2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78" t="s">
        <v>74</v>
      </c>
      <c r="C85" s="74"/>
      <c r="D85" s="23" t="s">
        <v>75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79" t="s">
        <v>76</v>
      </c>
      <c r="C86" s="76"/>
      <c r="D86" s="23" t="s">
        <v>75</v>
      </c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79" t="s">
        <v>77</v>
      </c>
      <c r="C87" s="76"/>
      <c r="D87" s="23" t="s">
        <v>75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5" t="s">
        <v>78</v>
      </c>
      <c r="C88" s="80"/>
      <c r="D88" s="23" t="s">
        <v>79</v>
      </c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sheetProtection algorithmName="SHA-512" hashValue="pJudUMOxlkw0AS73TnDrbAShB6LDzqJ1ZRaBCaNjfCkH62Oc84rQb2qcrx9HAQyRTI3ImQW5TUmsY3lWwLFEqQ==" saltValue="70wFQ478/FqTwSgq/3+5Bg==" spinCount="100000" sheet="1" objects="1" scenarios="1"/>
  <protectedRanges>
    <protectedRange sqref="C4 C5 C6 C7 G7 C8:H12 C15:H17 C20 C33 C37:H39 C44:C46 C50:H50 C52:H52 B55:B64 C55 C56 C57:D64 E55 E56 E57:F64 C67 C68 C69:D76 G67 G68 G69:H76 C80:C81 C85:C88" name="PREENCHIMENTO"/>
  </protectedRanges>
  <mergeCells count="110">
    <mergeCell ref="E63:F63"/>
    <mergeCell ref="G63:H63"/>
    <mergeCell ref="C61:D61"/>
    <mergeCell ref="E61:F61"/>
    <mergeCell ref="G61:H61"/>
    <mergeCell ref="C62:D62"/>
    <mergeCell ref="E62:F62"/>
    <mergeCell ref="G62:H62"/>
    <mergeCell ref="C63:D63"/>
    <mergeCell ref="C57:D57"/>
    <mergeCell ref="E60:F60"/>
    <mergeCell ref="G60:H60"/>
    <mergeCell ref="C58:D58"/>
    <mergeCell ref="E58:F58"/>
    <mergeCell ref="G58:H58"/>
    <mergeCell ref="C59:D59"/>
    <mergeCell ref="E59:F59"/>
    <mergeCell ref="G59:H59"/>
    <mergeCell ref="C60:D60"/>
    <mergeCell ref="E74:F74"/>
    <mergeCell ref="G74:H74"/>
    <mergeCell ref="B78:C78"/>
    <mergeCell ref="B83:C83"/>
    <mergeCell ref="C72:D72"/>
    <mergeCell ref="E72:F72"/>
    <mergeCell ref="G72:H72"/>
    <mergeCell ref="C73:D73"/>
    <mergeCell ref="E73:F73"/>
    <mergeCell ref="G73:H73"/>
    <mergeCell ref="C74:D74"/>
    <mergeCell ref="C75:D75"/>
    <mergeCell ref="E75:F75"/>
    <mergeCell ref="G75:H75"/>
    <mergeCell ref="C76:D76"/>
    <mergeCell ref="E76:F76"/>
    <mergeCell ref="G76:H76"/>
    <mergeCell ref="E71:F71"/>
    <mergeCell ref="G71:H71"/>
    <mergeCell ref="C69:D69"/>
    <mergeCell ref="E69:F69"/>
    <mergeCell ref="G69:H69"/>
    <mergeCell ref="C70:D70"/>
    <mergeCell ref="E70:F70"/>
    <mergeCell ref="G70:H70"/>
    <mergeCell ref="C71:D71"/>
    <mergeCell ref="C29:D29"/>
    <mergeCell ref="E29:F29"/>
    <mergeCell ref="G29:H29"/>
    <mergeCell ref="C30:D30"/>
    <mergeCell ref="B32:H32"/>
    <mergeCell ref="B35:H35"/>
    <mergeCell ref="B42:C42"/>
    <mergeCell ref="E67:F67"/>
    <mergeCell ref="G67:H67"/>
    <mergeCell ref="C64:D64"/>
    <mergeCell ref="E64:F64"/>
    <mergeCell ref="G64:H64"/>
    <mergeCell ref="C66:D66"/>
    <mergeCell ref="E66:F66"/>
    <mergeCell ref="G66:H66"/>
    <mergeCell ref="C67:D67"/>
    <mergeCell ref="E57:F57"/>
    <mergeCell ref="G57:H57"/>
    <mergeCell ref="C54:D54"/>
    <mergeCell ref="E54:F54"/>
    <mergeCell ref="G54:H54"/>
    <mergeCell ref="C55:D55"/>
    <mergeCell ref="E55:F55"/>
    <mergeCell ref="G55:H55"/>
    <mergeCell ref="C17:H17"/>
    <mergeCell ref="B18:H18"/>
    <mergeCell ref="B19:H19"/>
    <mergeCell ref="C20:H20"/>
    <mergeCell ref="B22:H22"/>
    <mergeCell ref="E25:F25"/>
    <mergeCell ref="G25:H25"/>
    <mergeCell ref="C23:D23"/>
    <mergeCell ref="E23:F23"/>
    <mergeCell ref="G23:H23"/>
    <mergeCell ref="C24:D24"/>
    <mergeCell ref="E24:F24"/>
    <mergeCell ref="G24:H24"/>
    <mergeCell ref="C25:D25"/>
    <mergeCell ref="C8:H8"/>
    <mergeCell ref="C9:H9"/>
    <mergeCell ref="C10:H10"/>
    <mergeCell ref="C11:H11"/>
    <mergeCell ref="C12:H12"/>
    <mergeCell ref="B13:H13"/>
    <mergeCell ref="B14:H14"/>
    <mergeCell ref="C15:H15"/>
    <mergeCell ref="C16:H16"/>
    <mergeCell ref="E7:F7"/>
    <mergeCell ref="G7:H7"/>
    <mergeCell ref="B1:H1"/>
    <mergeCell ref="B2:H2"/>
    <mergeCell ref="B3:H3"/>
    <mergeCell ref="C4:H4"/>
    <mergeCell ref="C5:H5"/>
    <mergeCell ref="C6:H6"/>
    <mergeCell ref="C7:D7"/>
    <mergeCell ref="E28:F28"/>
    <mergeCell ref="G28:H28"/>
    <mergeCell ref="C26:D26"/>
    <mergeCell ref="E26:F26"/>
    <mergeCell ref="G26:H26"/>
    <mergeCell ref="C27:D27"/>
    <mergeCell ref="E27:F27"/>
    <mergeCell ref="G27:H27"/>
    <mergeCell ref="C28:D28"/>
  </mergeCells>
  <pageMargins left="0.511811024" right="0.511811024" top="0.78740157499999996" bottom="0.78740157499999996" header="0" footer="0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showGridLines="0" workbookViewId="0">
      <selection sqref="A1:H1"/>
    </sheetView>
  </sheetViews>
  <sheetFormatPr defaultColWidth="12.5703125" defaultRowHeight="15" customHeight="1" x14ac:dyDescent="0.2"/>
  <cols>
    <col min="1" max="1" width="34.7109375" customWidth="1"/>
    <col min="2" max="2" width="17.42578125" customWidth="1"/>
    <col min="3" max="3" width="9.140625" customWidth="1"/>
    <col min="4" max="4" width="16.140625" customWidth="1"/>
    <col min="5" max="5" width="15.140625" customWidth="1"/>
    <col min="6" max="6" width="17.42578125" customWidth="1"/>
    <col min="7" max="7" width="15.42578125" customWidth="1"/>
    <col min="8" max="8" width="16.28515625" customWidth="1"/>
    <col min="9" max="26" width="8.7109375" customWidth="1"/>
  </cols>
  <sheetData>
    <row r="1" spans="1:26" ht="12.75" customHeight="1" x14ac:dyDescent="0.2">
      <c r="A1" s="312" t="s">
        <v>245</v>
      </c>
      <c r="B1" s="220"/>
      <c r="C1" s="220"/>
      <c r="D1" s="220"/>
      <c r="E1" s="220"/>
      <c r="F1" s="220"/>
      <c r="G1" s="220"/>
      <c r="H1" s="210"/>
    </row>
    <row r="2" spans="1:26" ht="58.5" customHeight="1" x14ac:dyDescent="0.2">
      <c r="A2" s="201" t="s">
        <v>246</v>
      </c>
      <c r="B2" s="202" t="s">
        <v>247</v>
      </c>
      <c r="C2" s="201" t="s">
        <v>248</v>
      </c>
      <c r="D2" s="201" t="s">
        <v>249</v>
      </c>
      <c r="E2" s="201" t="s">
        <v>250</v>
      </c>
      <c r="F2" s="201" t="s">
        <v>251</v>
      </c>
      <c r="G2" s="201" t="s">
        <v>252</v>
      </c>
      <c r="H2" s="201" t="s">
        <v>253</v>
      </c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</row>
    <row r="3" spans="1:26" ht="12.75" customHeight="1" x14ac:dyDescent="0.2">
      <c r="A3" s="204" t="str">
        <f>'Analista administrativo Pleno'!$B$15</f>
        <v>Analista Administrativo Pleno</v>
      </c>
      <c r="B3" s="205">
        <f>'Analista administrativo Pleno'!C26</f>
        <v>9136.42</v>
      </c>
      <c r="C3" s="205">
        <f>PREENCHIMENTO!$C$43</f>
        <v>5.75</v>
      </c>
      <c r="D3" s="206">
        <f>PREENCHIMENTO!$C$44</f>
        <v>0</v>
      </c>
      <c r="E3" s="206">
        <f>PREENCHIMENTO!$C$45</f>
        <v>0</v>
      </c>
      <c r="F3" s="207">
        <f t="shared" ref="F3:F8" si="0">C3*D3*E3</f>
        <v>0</v>
      </c>
      <c r="G3" s="207">
        <f>IF(((B3*PREENCHIMENTO!$C$46)&gt;F3),(-F3),ROUND((-B3*PREENCHIMENTO!$C$46),2))</f>
        <v>0</v>
      </c>
      <c r="H3" s="207">
        <f t="shared" ref="H3:H8" si="1">F3+G3</f>
        <v>0</v>
      </c>
    </row>
    <row r="4" spans="1:26" ht="12.75" customHeight="1" x14ac:dyDescent="0.2">
      <c r="A4" s="204" t="str">
        <f>'Assistente administrativo'!$B$15</f>
        <v>Assistente Administrativo</v>
      </c>
      <c r="B4" s="205">
        <f>'Assistente administrativo'!C26</f>
        <v>4659.51</v>
      </c>
      <c r="C4" s="205">
        <f>PREENCHIMENTO!$C$43</f>
        <v>5.75</v>
      </c>
      <c r="D4" s="206">
        <f>PREENCHIMENTO!$C$44</f>
        <v>0</v>
      </c>
      <c r="E4" s="206">
        <f>PREENCHIMENTO!$C$45</f>
        <v>0</v>
      </c>
      <c r="F4" s="207">
        <f t="shared" si="0"/>
        <v>0</v>
      </c>
      <c r="G4" s="207">
        <f>IF(((B4*PREENCHIMENTO!$C$46)&gt;F4),(-F4),ROUND((-B4*PREENCHIMENTO!$C$46),2))</f>
        <v>0</v>
      </c>
      <c r="H4" s="207">
        <f t="shared" si="1"/>
        <v>0</v>
      </c>
    </row>
    <row r="5" spans="1:26" ht="12.75" customHeight="1" x14ac:dyDescent="0.2">
      <c r="A5" s="204" t="str">
        <f>'Assistente adm - insalubre'!$B$15</f>
        <v>Assistente Administrativo - Insalubridade</v>
      </c>
      <c r="B5" s="205">
        <f>'Assistente adm - insalubre'!C26</f>
        <v>4659.51</v>
      </c>
      <c r="C5" s="205">
        <f>PREENCHIMENTO!$C$43</f>
        <v>5.75</v>
      </c>
      <c r="D5" s="206">
        <f>PREENCHIMENTO!$C$44</f>
        <v>0</v>
      </c>
      <c r="E5" s="206">
        <f>PREENCHIMENTO!$C$45</f>
        <v>0</v>
      </c>
      <c r="F5" s="207">
        <f t="shared" si="0"/>
        <v>0</v>
      </c>
      <c r="G5" s="207">
        <f>IF(((B5*PREENCHIMENTO!$C$46)&gt;F5),(-F5),ROUND((-B5*PREENCHIMENTO!$C$46),2))</f>
        <v>0</v>
      </c>
      <c r="H5" s="207">
        <f t="shared" si="1"/>
        <v>0</v>
      </c>
    </row>
    <row r="6" spans="1:26" ht="12.75" customHeight="1" x14ac:dyDescent="0.2">
      <c r="A6" s="204" t="str">
        <f>Recepcionista!$B$15</f>
        <v>Recepcionista</v>
      </c>
      <c r="B6" s="205">
        <f>Recepcionista!C26</f>
        <v>2466.79</v>
      </c>
      <c r="C6" s="205">
        <f>PREENCHIMENTO!$C$43</f>
        <v>5.75</v>
      </c>
      <c r="D6" s="206">
        <f>PREENCHIMENTO!$C$44</f>
        <v>0</v>
      </c>
      <c r="E6" s="206">
        <f>PREENCHIMENTO!$C$45</f>
        <v>0</v>
      </c>
      <c r="F6" s="207">
        <f t="shared" si="0"/>
        <v>0</v>
      </c>
      <c r="G6" s="207">
        <f>IF(((B6*PREENCHIMENTO!$C$46)&gt;F6),(-F6),ROUND((-B6*PREENCHIMENTO!$C$46),2))</f>
        <v>0</v>
      </c>
      <c r="H6" s="207">
        <f t="shared" si="1"/>
        <v>0</v>
      </c>
    </row>
    <row r="7" spans="1:26" ht="12.75" customHeight="1" x14ac:dyDescent="0.2">
      <c r="A7" s="204" t="str">
        <f>'Recepcionista - insalubre'!$B$15</f>
        <v>Recepcionista - Insalubridade</v>
      </c>
      <c r="B7" s="205">
        <f>'Recepcionista - insalubre'!C26</f>
        <v>2466.79</v>
      </c>
      <c r="C7" s="205">
        <f>PREENCHIMENTO!$C$43</f>
        <v>5.75</v>
      </c>
      <c r="D7" s="206">
        <f>PREENCHIMENTO!$C$44</f>
        <v>0</v>
      </c>
      <c r="E7" s="206">
        <f>PREENCHIMENTO!$C$45</f>
        <v>0</v>
      </c>
      <c r="F7" s="207">
        <f t="shared" si="0"/>
        <v>0</v>
      </c>
      <c r="G7" s="207">
        <f>IF(((B7*PREENCHIMENTO!$C$46)&gt;F7),(-F7),ROUND((-B7*PREENCHIMENTO!$C$46),2))</f>
        <v>0</v>
      </c>
      <c r="H7" s="207">
        <f t="shared" si="1"/>
        <v>0</v>
      </c>
    </row>
    <row r="8" spans="1:26" ht="12.75" customHeight="1" x14ac:dyDescent="0.2">
      <c r="A8" s="204" t="str">
        <f>Supervisor!$B$15</f>
        <v>Supervisor</v>
      </c>
      <c r="B8" s="205">
        <f>Supervisor!C25</f>
        <v>5486.94</v>
      </c>
      <c r="C8" s="205">
        <f>PREENCHIMENTO!$C$43</f>
        <v>5.75</v>
      </c>
      <c r="D8" s="206">
        <f>PREENCHIMENTO!$C$44</f>
        <v>0</v>
      </c>
      <c r="E8" s="206">
        <f>PREENCHIMENTO!$C$45</f>
        <v>0</v>
      </c>
      <c r="F8" s="207">
        <f t="shared" si="0"/>
        <v>0</v>
      </c>
      <c r="G8" s="207">
        <f>IF(((B8*PREENCHIMENTO!$C$46)&gt;F8),(-F8),ROUND((-B8*PREENCHIMENTO!$C$46),2))</f>
        <v>0</v>
      </c>
      <c r="H8" s="207">
        <f t="shared" si="1"/>
        <v>0</v>
      </c>
    </row>
    <row r="9" spans="1:26" ht="12.75" customHeight="1" x14ac:dyDescent="0.2">
      <c r="B9" s="208"/>
      <c r="C9" s="1"/>
      <c r="D9" s="1"/>
      <c r="E9" s="1"/>
      <c r="F9" s="1"/>
      <c r="G9" s="1"/>
      <c r="H9" s="1"/>
    </row>
    <row r="10" spans="1:26" ht="12.75" customHeight="1" x14ac:dyDescent="0.2">
      <c r="A10" s="312" t="s">
        <v>254</v>
      </c>
      <c r="B10" s="220"/>
      <c r="C10" s="220"/>
      <c r="D10" s="220"/>
      <c r="E10" s="220"/>
      <c r="F10" s="220"/>
      <c r="G10" s="220"/>
      <c r="H10" s="210"/>
    </row>
    <row r="11" spans="1:26" ht="51" customHeight="1" x14ac:dyDescent="0.2">
      <c r="A11" s="201" t="s">
        <v>246</v>
      </c>
      <c r="B11" s="313" t="s">
        <v>255</v>
      </c>
      <c r="C11" s="210"/>
      <c r="D11" s="313" t="s">
        <v>250</v>
      </c>
      <c r="E11" s="210"/>
      <c r="F11" s="201" t="s">
        <v>256</v>
      </c>
      <c r="G11" s="201" t="s">
        <v>252</v>
      </c>
      <c r="H11" s="201" t="s">
        <v>257</v>
      </c>
    </row>
    <row r="12" spans="1:26" ht="12.75" customHeight="1" x14ac:dyDescent="0.2">
      <c r="A12" s="204" t="str">
        <f>'Analista administrativo Pleno'!$B$15</f>
        <v>Analista Administrativo Pleno</v>
      </c>
      <c r="B12" s="314">
        <f>PREENCHIMENTO!C50</f>
        <v>0</v>
      </c>
      <c r="C12" s="210"/>
      <c r="D12" s="315">
        <f>PREENCHIMENTO!C51</f>
        <v>0</v>
      </c>
      <c r="E12" s="210"/>
      <c r="F12" s="207">
        <f t="shared" ref="F12:F17" si="2">B12*D12</f>
        <v>0</v>
      </c>
      <c r="G12" s="207">
        <f>-(F12*PREENCHIMENTO!C52)</f>
        <v>0</v>
      </c>
      <c r="H12" s="207">
        <f t="shared" ref="H12:H17" si="3">F12+G12</f>
        <v>0</v>
      </c>
    </row>
    <row r="13" spans="1:26" ht="12.75" customHeight="1" x14ac:dyDescent="0.2">
      <c r="A13" s="204" t="str">
        <f>'Assistente administrativo'!$B$15</f>
        <v>Assistente Administrativo</v>
      </c>
      <c r="B13" s="314">
        <f>PREENCHIMENTO!D50</f>
        <v>0</v>
      </c>
      <c r="C13" s="210"/>
      <c r="D13" s="315">
        <f>PREENCHIMENTO!D51</f>
        <v>0</v>
      </c>
      <c r="E13" s="210"/>
      <c r="F13" s="207">
        <f t="shared" si="2"/>
        <v>0</v>
      </c>
      <c r="G13" s="207">
        <f>-(F13*PREENCHIMENTO!D52)</f>
        <v>0</v>
      </c>
      <c r="H13" s="207">
        <f t="shared" si="3"/>
        <v>0</v>
      </c>
    </row>
    <row r="14" spans="1:26" ht="12.75" customHeight="1" x14ac:dyDescent="0.2">
      <c r="A14" s="204" t="str">
        <f>'Assistente adm - insalubre'!$B$15</f>
        <v>Assistente Administrativo - Insalubridade</v>
      </c>
      <c r="B14" s="314">
        <f>PREENCHIMENTO!E50</f>
        <v>0</v>
      </c>
      <c r="C14" s="210"/>
      <c r="D14" s="315">
        <f>PREENCHIMENTO!E51</f>
        <v>0</v>
      </c>
      <c r="E14" s="210"/>
      <c r="F14" s="207">
        <f t="shared" si="2"/>
        <v>0</v>
      </c>
      <c r="G14" s="207">
        <f>-(F14*PREENCHIMENTO!E52)</f>
        <v>0</v>
      </c>
      <c r="H14" s="207">
        <f t="shared" si="3"/>
        <v>0</v>
      </c>
    </row>
    <row r="15" spans="1:26" ht="12.75" customHeight="1" x14ac:dyDescent="0.2">
      <c r="A15" s="204" t="str">
        <f>Recepcionista!$B$15</f>
        <v>Recepcionista</v>
      </c>
      <c r="B15" s="314">
        <f>PREENCHIMENTO!F50</f>
        <v>0</v>
      </c>
      <c r="C15" s="210"/>
      <c r="D15" s="315">
        <f>PREENCHIMENTO!F51</f>
        <v>0</v>
      </c>
      <c r="E15" s="210"/>
      <c r="F15" s="207">
        <f t="shared" si="2"/>
        <v>0</v>
      </c>
      <c r="G15" s="207">
        <f>-(F15*PREENCHIMENTO!F52)</f>
        <v>0</v>
      </c>
      <c r="H15" s="207">
        <f t="shared" si="3"/>
        <v>0</v>
      </c>
    </row>
    <row r="16" spans="1:26" ht="12.75" customHeight="1" x14ac:dyDescent="0.2">
      <c r="A16" s="204" t="str">
        <f>'Recepcionista - insalubre'!$B$15</f>
        <v>Recepcionista - Insalubridade</v>
      </c>
      <c r="B16" s="314">
        <f>PREENCHIMENTO!G50</f>
        <v>0</v>
      </c>
      <c r="C16" s="210"/>
      <c r="D16" s="315">
        <f>PREENCHIMENTO!G51</f>
        <v>0</v>
      </c>
      <c r="E16" s="210"/>
      <c r="F16" s="207">
        <f t="shared" si="2"/>
        <v>0</v>
      </c>
      <c r="G16" s="207">
        <f>-(F16*PREENCHIMENTO!G52)</f>
        <v>0</v>
      </c>
      <c r="H16" s="207">
        <f t="shared" si="3"/>
        <v>0</v>
      </c>
    </row>
    <row r="17" spans="1:8" ht="12.75" customHeight="1" x14ac:dyDescent="0.2">
      <c r="A17" s="204" t="str">
        <f>Supervisor!$B$15</f>
        <v>Supervisor</v>
      </c>
      <c r="B17" s="314">
        <f>PREENCHIMENTO!H50</f>
        <v>0</v>
      </c>
      <c r="C17" s="210"/>
      <c r="D17" s="315">
        <f>PREENCHIMENTO!H51</f>
        <v>0</v>
      </c>
      <c r="E17" s="210"/>
      <c r="F17" s="207">
        <f t="shared" si="2"/>
        <v>0</v>
      </c>
      <c r="G17" s="207">
        <f>-(F17*PREENCHIMENTO!H52)</f>
        <v>0</v>
      </c>
      <c r="H17" s="207">
        <f t="shared" si="3"/>
        <v>0</v>
      </c>
    </row>
    <row r="18" spans="1:8" ht="12.75" customHeight="1" x14ac:dyDescent="0.2">
      <c r="B18" s="208"/>
      <c r="C18" s="1"/>
      <c r="D18" s="1"/>
      <c r="E18" s="1"/>
      <c r="F18" s="1"/>
      <c r="G18" s="1"/>
      <c r="H18" s="1"/>
    </row>
    <row r="19" spans="1:8" ht="12.75" customHeight="1" x14ac:dyDescent="0.2">
      <c r="B19" s="208"/>
      <c r="C19" s="1"/>
      <c r="D19" s="1"/>
      <c r="E19" s="1"/>
      <c r="F19" s="1"/>
      <c r="G19" s="1"/>
      <c r="H19" s="1"/>
    </row>
    <row r="20" spans="1:8" ht="12.75" customHeight="1" x14ac:dyDescent="0.2">
      <c r="B20" s="208"/>
      <c r="C20" s="1"/>
      <c r="D20" s="1"/>
      <c r="E20" s="1"/>
      <c r="F20" s="1"/>
      <c r="G20" s="1"/>
      <c r="H20" s="1"/>
    </row>
    <row r="21" spans="1:8" ht="12.75" customHeight="1" x14ac:dyDescent="0.2">
      <c r="B21" s="208"/>
      <c r="C21" s="1"/>
      <c r="D21" s="1"/>
      <c r="E21" s="1"/>
      <c r="F21" s="1"/>
      <c r="G21" s="1"/>
      <c r="H21" s="1"/>
    </row>
    <row r="22" spans="1:8" ht="12.75" customHeight="1" x14ac:dyDescent="0.2">
      <c r="B22" s="208"/>
      <c r="C22" s="1"/>
      <c r="D22" s="1"/>
      <c r="E22" s="1"/>
      <c r="F22" s="1"/>
      <c r="G22" s="1"/>
      <c r="H22" s="1"/>
    </row>
    <row r="23" spans="1:8" ht="12.75" customHeight="1" x14ac:dyDescent="0.2">
      <c r="B23" s="208"/>
      <c r="C23" s="1"/>
      <c r="D23" s="1"/>
      <c r="E23" s="1"/>
      <c r="F23" s="1"/>
      <c r="G23" s="1"/>
      <c r="H23" s="1"/>
    </row>
    <row r="24" spans="1:8" ht="12.75" customHeight="1" x14ac:dyDescent="0.2">
      <c r="B24" s="208"/>
      <c r="C24" s="1"/>
      <c r="D24" s="1"/>
      <c r="E24" s="1"/>
      <c r="F24" s="1"/>
      <c r="G24" s="1"/>
      <c r="H24" s="1"/>
    </row>
    <row r="25" spans="1:8" ht="12.75" customHeight="1" x14ac:dyDescent="0.2">
      <c r="B25" s="208"/>
      <c r="C25" s="1"/>
      <c r="D25" s="1"/>
      <c r="E25" s="1"/>
      <c r="F25" s="1"/>
      <c r="G25" s="1"/>
      <c r="H25" s="1"/>
    </row>
    <row r="26" spans="1:8" ht="12.75" customHeight="1" x14ac:dyDescent="0.2">
      <c r="B26" s="208"/>
      <c r="C26" s="1"/>
      <c r="D26" s="1"/>
      <c r="E26" s="1"/>
      <c r="F26" s="1"/>
      <c r="G26" s="1"/>
      <c r="H26" s="1"/>
    </row>
    <row r="27" spans="1:8" ht="12.75" customHeight="1" x14ac:dyDescent="0.2">
      <c r="B27" s="208"/>
      <c r="C27" s="1"/>
      <c r="D27" s="1"/>
      <c r="E27" s="1"/>
      <c r="F27" s="1"/>
      <c r="G27" s="1"/>
      <c r="H27" s="1"/>
    </row>
    <row r="28" spans="1:8" ht="12.75" customHeight="1" x14ac:dyDescent="0.2">
      <c r="B28" s="208"/>
      <c r="C28" s="1"/>
      <c r="D28" s="1"/>
      <c r="E28" s="1"/>
      <c r="F28" s="1"/>
      <c r="G28" s="1"/>
      <c r="H28" s="1"/>
    </row>
    <row r="29" spans="1:8" ht="12.75" customHeight="1" x14ac:dyDescent="0.2">
      <c r="B29" s="208"/>
      <c r="C29" s="1"/>
      <c r="D29" s="1"/>
      <c r="E29" s="1"/>
      <c r="F29" s="1"/>
      <c r="G29" s="1"/>
      <c r="H29" s="1"/>
    </row>
    <row r="30" spans="1:8" ht="12.75" customHeight="1" x14ac:dyDescent="0.2">
      <c r="B30" s="208"/>
      <c r="C30" s="1"/>
      <c r="D30" s="1"/>
      <c r="E30" s="1"/>
      <c r="F30" s="1"/>
      <c r="G30" s="1"/>
      <c r="H30" s="1"/>
    </row>
    <row r="31" spans="1:8" ht="12.75" customHeight="1" x14ac:dyDescent="0.2">
      <c r="B31" s="208"/>
      <c r="C31" s="1"/>
      <c r="D31" s="1"/>
      <c r="E31" s="1"/>
      <c r="F31" s="1"/>
      <c r="G31" s="1"/>
      <c r="H31" s="1"/>
    </row>
    <row r="32" spans="1:8" ht="12.75" customHeight="1" x14ac:dyDescent="0.2">
      <c r="B32" s="208"/>
      <c r="C32" s="1"/>
      <c r="D32" s="1"/>
      <c r="E32" s="1"/>
      <c r="F32" s="1"/>
      <c r="G32" s="1"/>
      <c r="H32" s="1"/>
    </row>
    <row r="33" spans="2:8" ht="12.75" customHeight="1" x14ac:dyDescent="0.2">
      <c r="B33" s="208"/>
      <c r="C33" s="1"/>
      <c r="D33" s="1"/>
      <c r="E33" s="1"/>
      <c r="F33" s="1"/>
      <c r="G33" s="1"/>
      <c r="H33" s="1"/>
    </row>
    <row r="34" spans="2:8" ht="12.75" customHeight="1" x14ac:dyDescent="0.2">
      <c r="B34" s="208"/>
      <c r="C34" s="1"/>
      <c r="D34" s="1"/>
      <c r="E34" s="1"/>
      <c r="F34" s="1"/>
      <c r="G34" s="1"/>
      <c r="H34" s="1"/>
    </row>
    <row r="35" spans="2:8" ht="12.75" customHeight="1" x14ac:dyDescent="0.2">
      <c r="B35" s="208"/>
      <c r="C35" s="1"/>
      <c r="D35" s="1"/>
      <c r="E35" s="1"/>
      <c r="F35" s="1"/>
      <c r="G35" s="1"/>
      <c r="H35" s="1"/>
    </row>
    <row r="36" spans="2:8" ht="12.75" customHeight="1" x14ac:dyDescent="0.2">
      <c r="B36" s="208"/>
      <c r="C36" s="1"/>
      <c r="D36" s="1"/>
      <c r="E36" s="1"/>
      <c r="F36" s="1"/>
      <c r="G36" s="1"/>
      <c r="H36" s="1"/>
    </row>
    <row r="37" spans="2:8" ht="12.75" customHeight="1" x14ac:dyDescent="0.2">
      <c r="B37" s="208"/>
      <c r="C37" s="1"/>
      <c r="D37" s="1"/>
      <c r="E37" s="1"/>
      <c r="F37" s="1"/>
      <c r="G37" s="1"/>
      <c r="H37" s="1"/>
    </row>
    <row r="38" spans="2:8" ht="12.75" customHeight="1" x14ac:dyDescent="0.2">
      <c r="B38" s="208"/>
      <c r="C38" s="1"/>
      <c r="D38" s="1"/>
      <c r="E38" s="1"/>
      <c r="F38" s="1"/>
      <c r="G38" s="1"/>
      <c r="H38" s="1"/>
    </row>
    <row r="39" spans="2:8" ht="12.75" customHeight="1" x14ac:dyDescent="0.2">
      <c r="B39" s="208"/>
      <c r="C39" s="1"/>
      <c r="D39" s="1"/>
      <c r="E39" s="1"/>
      <c r="F39" s="1"/>
      <c r="G39" s="1"/>
      <c r="H39" s="1"/>
    </row>
    <row r="40" spans="2:8" ht="12.75" customHeight="1" x14ac:dyDescent="0.2">
      <c r="B40" s="208"/>
      <c r="C40" s="1"/>
      <c r="D40" s="1"/>
      <c r="E40" s="1"/>
      <c r="F40" s="1"/>
      <c r="G40" s="1"/>
      <c r="H40" s="1"/>
    </row>
    <row r="41" spans="2:8" ht="12.75" customHeight="1" x14ac:dyDescent="0.2">
      <c r="B41" s="208"/>
      <c r="C41" s="1"/>
      <c r="D41" s="1"/>
      <c r="E41" s="1"/>
      <c r="F41" s="1"/>
      <c r="G41" s="1"/>
      <c r="H41" s="1"/>
    </row>
    <row r="42" spans="2:8" ht="12.75" customHeight="1" x14ac:dyDescent="0.2">
      <c r="B42" s="208"/>
      <c r="C42" s="1"/>
      <c r="D42" s="1"/>
      <c r="E42" s="1"/>
      <c r="F42" s="1"/>
      <c r="G42" s="1"/>
      <c r="H42" s="1"/>
    </row>
    <row r="43" spans="2:8" ht="12.75" customHeight="1" x14ac:dyDescent="0.2">
      <c r="B43" s="208"/>
      <c r="C43" s="1"/>
      <c r="D43" s="1"/>
      <c r="E43" s="1"/>
      <c r="F43" s="1"/>
      <c r="G43" s="1"/>
      <c r="H43" s="1"/>
    </row>
    <row r="44" spans="2:8" ht="12.75" customHeight="1" x14ac:dyDescent="0.2">
      <c r="B44" s="208"/>
      <c r="C44" s="1"/>
      <c r="D44" s="1"/>
      <c r="E44" s="1"/>
      <c r="F44" s="1"/>
      <c r="G44" s="1"/>
      <c r="H44" s="1"/>
    </row>
    <row r="45" spans="2:8" ht="12.75" customHeight="1" x14ac:dyDescent="0.2">
      <c r="B45" s="208"/>
      <c r="C45" s="1"/>
      <c r="D45" s="1"/>
      <c r="E45" s="1"/>
      <c r="F45" s="1"/>
      <c r="G45" s="1"/>
      <c r="H45" s="1"/>
    </row>
    <row r="46" spans="2:8" ht="12.75" customHeight="1" x14ac:dyDescent="0.2">
      <c r="B46" s="208"/>
      <c r="C46" s="1"/>
      <c r="D46" s="1"/>
      <c r="E46" s="1"/>
      <c r="F46" s="1"/>
      <c r="G46" s="1"/>
      <c r="H46" s="1"/>
    </row>
    <row r="47" spans="2:8" ht="12.75" customHeight="1" x14ac:dyDescent="0.2">
      <c r="B47" s="208"/>
      <c r="C47" s="1"/>
      <c r="D47" s="1"/>
      <c r="E47" s="1"/>
      <c r="F47" s="1"/>
      <c r="G47" s="1"/>
      <c r="H47" s="1"/>
    </row>
    <row r="48" spans="2:8" ht="12.75" customHeight="1" x14ac:dyDescent="0.2">
      <c r="B48" s="208"/>
      <c r="C48" s="1"/>
      <c r="D48" s="1"/>
      <c r="E48" s="1"/>
      <c r="F48" s="1"/>
      <c r="G48" s="1"/>
      <c r="H48" s="1"/>
    </row>
    <row r="49" spans="2:8" ht="12.75" customHeight="1" x14ac:dyDescent="0.2">
      <c r="B49" s="208"/>
      <c r="C49" s="1"/>
      <c r="D49" s="1"/>
      <c r="E49" s="1"/>
      <c r="F49" s="1"/>
      <c r="G49" s="1"/>
      <c r="H49" s="1"/>
    </row>
    <row r="50" spans="2:8" ht="12.75" customHeight="1" x14ac:dyDescent="0.2">
      <c r="B50" s="208"/>
      <c r="C50" s="1"/>
      <c r="D50" s="1"/>
      <c r="E50" s="1"/>
      <c r="F50" s="1"/>
      <c r="G50" s="1"/>
      <c r="H50" s="1"/>
    </row>
    <row r="51" spans="2:8" ht="12.75" customHeight="1" x14ac:dyDescent="0.2">
      <c r="B51" s="208"/>
      <c r="C51" s="1"/>
      <c r="D51" s="1"/>
      <c r="E51" s="1"/>
      <c r="F51" s="1"/>
      <c r="G51" s="1"/>
      <c r="H51" s="1"/>
    </row>
    <row r="52" spans="2:8" ht="12.75" customHeight="1" x14ac:dyDescent="0.2">
      <c r="B52" s="208"/>
      <c r="C52" s="1"/>
      <c r="D52" s="1"/>
      <c r="E52" s="1"/>
      <c r="F52" s="1"/>
      <c r="G52" s="1"/>
      <c r="H52" s="1"/>
    </row>
    <row r="53" spans="2:8" ht="12.75" customHeight="1" x14ac:dyDescent="0.2">
      <c r="B53" s="208"/>
      <c r="C53" s="1"/>
      <c r="D53" s="1"/>
      <c r="E53" s="1"/>
      <c r="F53" s="1"/>
      <c r="G53" s="1"/>
      <c r="H53" s="1"/>
    </row>
    <row r="54" spans="2:8" ht="12.75" customHeight="1" x14ac:dyDescent="0.2">
      <c r="B54" s="208"/>
      <c r="C54" s="1"/>
      <c r="D54" s="1"/>
      <c r="E54" s="1"/>
      <c r="F54" s="1"/>
      <c r="G54" s="1"/>
      <c r="H54" s="1"/>
    </row>
    <row r="55" spans="2:8" ht="12.75" customHeight="1" x14ac:dyDescent="0.2">
      <c r="B55" s="208"/>
      <c r="C55" s="1"/>
      <c r="D55" s="1"/>
      <c r="E55" s="1"/>
      <c r="F55" s="1"/>
      <c r="G55" s="1"/>
      <c r="H55" s="1"/>
    </row>
    <row r="56" spans="2:8" ht="12.75" customHeight="1" x14ac:dyDescent="0.2">
      <c r="B56" s="208"/>
      <c r="C56" s="1"/>
      <c r="D56" s="1"/>
      <c r="E56" s="1"/>
      <c r="F56" s="1"/>
      <c r="G56" s="1"/>
      <c r="H56" s="1"/>
    </row>
    <row r="57" spans="2:8" ht="12.75" customHeight="1" x14ac:dyDescent="0.2">
      <c r="B57" s="208"/>
      <c r="C57" s="1"/>
      <c r="D57" s="1"/>
      <c r="E57" s="1"/>
      <c r="F57" s="1"/>
      <c r="G57" s="1"/>
      <c r="H57" s="1"/>
    </row>
    <row r="58" spans="2:8" ht="12.75" customHeight="1" x14ac:dyDescent="0.2">
      <c r="B58" s="208"/>
      <c r="C58" s="1"/>
      <c r="D58" s="1"/>
      <c r="E58" s="1"/>
      <c r="F58" s="1"/>
      <c r="G58" s="1"/>
      <c r="H58" s="1"/>
    </row>
    <row r="59" spans="2:8" ht="12.75" customHeight="1" x14ac:dyDescent="0.2">
      <c r="B59" s="208"/>
      <c r="C59" s="1"/>
      <c r="D59" s="1"/>
      <c r="E59" s="1"/>
      <c r="F59" s="1"/>
      <c r="G59" s="1"/>
      <c r="H59" s="1"/>
    </row>
    <row r="60" spans="2:8" ht="12.75" customHeight="1" x14ac:dyDescent="0.2">
      <c r="B60" s="208"/>
      <c r="C60" s="1"/>
      <c r="D60" s="1"/>
      <c r="E60" s="1"/>
      <c r="F60" s="1"/>
      <c r="G60" s="1"/>
      <c r="H60" s="1"/>
    </row>
    <row r="61" spans="2:8" ht="12.75" customHeight="1" x14ac:dyDescent="0.2">
      <c r="B61" s="208"/>
      <c r="C61" s="1"/>
      <c r="D61" s="1"/>
      <c r="E61" s="1"/>
      <c r="F61" s="1"/>
      <c r="G61" s="1"/>
      <c r="H61" s="1"/>
    </row>
    <row r="62" spans="2:8" ht="12.75" customHeight="1" x14ac:dyDescent="0.2">
      <c r="B62" s="208"/>
      <c r="C62" s="1"/>
      <c r="D62" s="1"/>
      <c r="E62" s="1"/>
      <c r="F62" s="1"/>
      <c r="G62" s="1"/>
      <c r="H62" s="1"/>
    </row>
    <row r="63" spans="2:8" ht="12.75" customHeight="1" x14ac:dyDescent="0.2">
      <c r="B63" s="208"/>
      <c r="C63" s="1"/>
      <c r="D63" s="1"/>
      <c r="E63" s="1"/>
      <c r="F63" s="1"/>
      <c r="G63" s="1"/>
      <c r="H63" s="1"/>
    </row>
    <row r="64" spans="2:8" ht="12.75" customHeight="1" x14ac:dyDescent="0.2">
      <c r="B64" s="208"/>
      <c r="C64" s="1"/>
      <c r="D64" s="1"/>
      <c r="E64" s="1"/>
      <c r="F64" s="1"/>
      <c r="G64" s="1"/>
      <c r="H64" s="1"/>
    </row>
    <row r="65" spans="2:8" ht="12.75" customHeight="1" x14ac:dyDescent="0.2">
      <c r="B65" s="208"/>
      <c r="C65" s="1"/>
      <c r="D65" s="1"/>
      <c r="E65" s="1"/>
      <c r="F65" s="1"/>
      <c r="G65" s="1"/>
      <c r="H65" s="1"/>
    </row>
    <row r="66" spans="2:8" ht="12.75" customHeight="1" x14ac:dyDescent="0.2">
      <c r="B66" s="208"/>
      <c r="C66" s="1"/>
      <c r="D66" s="1"/>
      <c r="E66" s="1"/>
      <c r="F66" s="1"/>
      <c r="G66" s="1"/>
      <c r="H66" s="1"/>
    </row>
    <row r="67" spans="2:8" ht="12.75" customHeight="1" x14ac:dyDescent="0.2">
      <c r="B67" s="208"/>
      <c r="C67" s="1"/>
      <c r="D67" s="1"/>
      <c r="E67" s="1"/>
      <c r="F67" s="1"/>
      <c r="G67" s="1"/>
      <c r="H67" s="1"/>
    </row>
    <row r="68" spans="2:8" ht="12.75" customHeight="1" x14ac:dyDescent="0.2">
      <c r="B68" s="208"/>
      <c r="C68" s="1"/>
      <c r="D68" s="1"/>
      <c r="E68" s="1"/>
      <c r="F68" s="1"/>
      <c r="G68" s="1"/>
      <c r="H68" s="1"/>
    </row>
    <row r="69" spans="2:8" ht="12.75" customHeight="1" x14ac:dyDescent="0.2">
      <c r="B69" s="208"/>
      <c r="C69" s="1"/>
      <c r="D69" s="1"/>
      <c r="E69" s="1"/>
      <c r="F69" s="1"/>
      <c r="G69" s="1"/>
      <c r="H69" s="1"/>
    </row>
    <row r="70" spans="2:8" ht="12.75" customHeight="1" x14ac:dyDescent="0.2">
      <c r="B70" s="208"/>
      <c r="C70" s="1"/>
      <c r="D70" s="1"/>
      <c r="E70" s="1"/>
      <c r="F70" s="1"/>
      <c r="G70" s="1"/>
      <c r="H70" s="1"/>
    </row>
    <row r="71" spans="2:8" ht="12.75" customHeight="1" x14ac:dyDescent="0.2">
      <c r="B71" s="208"/>
      <c r="C71" s="1"/>
      <c r="D71" s="1"/>
      <c r="E71" s="1"/>
      <c r="F71" s="1"/>
      <c r="G71" s="1"/>
      <c r="H71" s="1"/>
    </row>
    <row r="72" spans="2:8" ht="12.75" customHeight="1" x14ac:dyDescent="0.2">
      <c r="B72" s="208"/>
      <c r="C72" s="1"/>
      <c r="D72" s="1"/>
      <c r="E72" s="1"/>
      <c r="F72" s="1"/>
      <c r="G72" s="1"/>
      <c r="H72" s="1"/>
    </row>
    <row r="73" spans="2:8" ht="12.75" customHeight="1" x14ac:dyDescent="0.2">
      <c r="B73" s="208"/>
      <c r="C73" s="1"/>
      <c r="D73" s="1"/>
      <c r="E73" s="1"/>
      <c r="F73" s="1"/>
      <c r="G73" s="1"/>
      <c r="H73" s="1"/>
    </row>
    <row r="74" spans="2:8" ht="12.75" customHeight="1" x14ac:dyDescent="0.2">
      <c r="B74" s="208"/>
      <c r="C74" s="1"/>
      <c r="D74" s="1"/>
      <c r="E74" s="1"/>
      <c r="F74" s="1"/>
      <c r="G74" s="1"/>
      <c r="H74" s="1"/>
    </row>
    <row r="75" spans="2:8" ht="12.75" customHeight="1" x14ac:dyDescent="0.2">
      <c r="B75" s="208"/>
      <c r="C75" s="1"/>
      <c r="D75" s="1"/>
      <c r="E75" s="1"/>
      <c r="F75" s="1"/>
      <c r="G75" s="1"/>
      <c r="H75" s="1"/>
    </row>
    <row r="76" spans="2:8" ht="12.75" customHeight="1" x14ac:dyDescent="0.2">
      <c r="B76" s="208"/>
      <c r="C76" s="1"/>
      <c r="D76" s="1"/>
      <c r="E76" s="1"/>
      <c r="F76" s="1"/>
      <c r="G76" s="1"/>
      <c r="H76" s="1"/>
    </row>
    <row r="77" spans="2:8" ht="12.75" customHeight="1" x14ac:dyDescent="0.2">
      <c r="B77" s="208"/>
      <c r="C77" s="1"/>
      <c r="D77" s="1"/>
      <c r="E77" s="1"/>
      <c r="F77" s="1"/>
      <c r="G77" s="1"/>
      <c r="H77" s="1"/>
    </row>
    <row r="78" spans="2:8" ht="12.75" customHeight="1" x14ac:dyDescent="0.2">
      <c r="B78" s="208"/>
      <c r="C78" s="1"/>
      <c r="D78" s="1"/>
      <c r="E78" s="1"/>
      <c r="F78" s="1"/>
      <c r="G78" s="1"/>
      <c r="H78" s="1"/>
    </row>
    <row r="79" spans="2:8" ht="12.75" customHeight="1" x14ac:dyDescent="0.2">
      <c r="B79" s="208"/>
      <c r="C79" s="1"/>
      <c r="D79" s="1"/>
      <c r="E79" s="1"/>
      <c r="F79" s="1"/>
      <c r="G79" s="1"/>
      <c r="H79" s="1"/>
    </row>
    <row r="80" spans="2:8" ht="12.75" customHeight="1" x14ac:dyDescent="0.2">
      <c r="B80" s="208"/>
      <c r="C80" s="1"/>
      <c r="D80" s="1"/>
      <c r="E80" s="1"/>
      <c r="F80" s="1"/>
      <c r="G80" s="1"/>
      <c r="H80" s="1"/>
    </row>
    <row r="81" spans="2:8" ht="12.75" customHeight="1" x14ac:dyDescent="0.2">
      <c r="B81" s="208"/>
      <c r="C81" s="1"/>
      <c r="D81" s="1"/>
      <c r="E81" s="1"/>
      <c r="F81" s="1"/>
      <c r="G81" s="1"/>
      <c r="H81" s="1"/>
    </row>
    <row r="82" spans="2:8" ht="12.75" customHeight="1" x14ac:dyDescent="0.2">
      <c r="B82" s="208"/>
      <c r="C82" s="1"/>
      <c r="D82" s="1"/>
      <c r="E82" s="1"/>
      <c r="F82" s="1"/>
      <c r="G82" s="1"/>
      <c r="H82" s="1"/>
    </row>
    <row r="83" spans="2:8" ht="12.75" customHeight="1" x14ac:dyDescent="0.2">
      <c r="B83" s="208"/>
      <c r="C83" s="1"/>
      <c r="D83" s="1"/>
      <c r="E83" s="1"/>
      <c r="F83" s="1"/>
      <c r="G83" s="1"/>
      <c r="H83" s="1"/>
    </row>
    <row r="84" spans="2:8" ht="12.75" customHeight="1" x14ac:dyDescent="0.2">
      <c r="B84" s="208"/>
      <c r="C84" s="1"/>
      <c r="D84" s="1"/>
      <c r="E84" s="1"/>
      <c r="F84" s="1"/>
      <c r="G84" s="1"/>
      <c r="H84" s="1"/>
    </row>
    <row r="85" spans="2:8" ht="12.75" customHeight="1" x14ac:dyDescent="0.2">
      <c r="B85" s="208"/>
      <c r="C85" s="1"/>
      <c r="D85" s="1"/>
      <c r="E85" s="1"/>
      <c r="F85" s="1"/>
      <c r="G85" s="1"/>
      <c r="H85" s="1"/>
    </row>
    <row r="86" spans="2:8" ht="12.75" customHeight="1" x14ac:dyDescent="0.2">
      <c r="B86" s="208"/>
      <c r="C86" s="1"/>
      <c r="D86" s="1"/>
      <c r="E86" s="1"/>
      <c r="F86" s="1"/>
      <c r="G86" s="1"/>
      <c r="H86" s="1"/>
    </row>
    <row r="87" spans="2:8" ht="12.75" customHeight="1" x14ac:dyDescent="0.2">
      <c r="B87" s="208"/>
      <c r="C87" s="1"/>
      <c r="D87" s="1"/>
      <c r="E87" s="1"/>
      <c r="F87" s="1"/>
      <c r="G87" s="1"/>
      <c r="H87" s="1"/>
    </row>
    <row r="88" spans="2:8" ht="12.75" customHeight="1" x14ac:dyDescent="0.2">
      <c r="B88" s="208"/>
      <c r="C88" s="1"/>
      <c r="D88" s="1"/>
      <c r="E88" s="1"/>
      <c r="F88" s="1"/>
      <c r="G88" s="1"/>
      <c r="H88" s="1"/>
    </row>
    <row r="89" spans="2:8" ht="12.75" customHeight="1" x14ac:dyDescent="0.2">
      <c r="B89" s="208"/>
      <c r="C89" s="1"/>
      <c r="D89" s="1"/>
      <c r="E89" s="1"/>
      <c r="F89" s="1"/>
      <c r="G89" s="1"/>
      <c r="H89" s="1"/>
    </row>
    <row r="90" spans="2:8" ht="12.75" customHeight="1" x14ac:dyDescent="0.2">
      <c r="B90" s="208"/>
      <c r="C90" s="1"/>
      <c r="D90" s="1"/>
      <c r="E90" s="1"/>
      <c r="F90" s="1"/>
      <c r="G90" s="1"/>
      <c r="H90" s="1"/>
    </row>
    <row r="91" spans="2:8" ht="12.75" customHeight="1" x14ac:dyDescent="0.2">
      <c r="B91" s="208"/>
      <c r="C91" s="1"/>
      <c r="D91" s="1"/>
      <c r="E91" s="1"/>
      <c r="F91" s="1"/>
      <c r="G91" s="1"/>
      <c r="H91" s="1"/>
    </row>
    <row r="92" spans="2:8" ht="12.75" customHeight="1" x14ac:dyDescent="0.2">
      <c r="B92" s="208"/>
      <c r="C92" s="1"/>
      <c r="D92" s="1"/>
      <c r="E92" s="1"/>
      <c r="F92" s="1"/>
      <c r="G92" s="1"/>
      <c r="H92" s="1"/>
    </row>
    <row r="93" spans="2:8" ht="12.75" customHeight="1" x14ac:dyDescent="0.2">
      <c r="B93" s="208"/>
      <c r="C93" s="1"/>
      <c r="D93" s="1"/>
      <c r="E93" s="1"/>
      <c r="F93" s="1"/>
      <c r="G93" s="1"/>
      <c r="H93" s="1"/>
    </row>
    <row r="94" spans="2:8" ht="12.75" customHeight="1" x14ac:dyDescent="0.2">
      <c r="B94" s="208"/>
      <c r="C94" s="1"/>
      <c r="D94" s="1"/>
      <c r="E94" s="1"/>
      <c r="F94" s="1"/>
      <c r="G94" s="1"/>
      <c r="H94" s="1"/>
    </row>
    <row r="95" spans="2:8" ht="12.75" customHeight="1" x14ac:dyDescent="0.2">
      <c r="B95" s="208"/>
      <c r="C95" s="1"/>
      <c r="D95" s="1"/>
      <c r="E95" s="1"/>
      <c r="F95" s="1"/>
      <c r="G95" s="1"/>
      <c r="H95" s="1"/>
    </row>
    <row r="96" spans="2:8" ht="12.75" customHeight="1" x14ac:dyDescent="0.2">
      <c r="B96" s="208"/>
      <c r="C96" s="1"/>
      <c r="D96" s="1"/>
      <c r="E96" s="1"/>
      <c r="F96" s="1"/>
      <c r="G96" s="1"/>
      <c r="H96" s="1"/>
    </row>
    <row r="97" spans="2:8" ht="12.75" customHeight="1" x14ac:dyDescent="0.2">
      <c r="B97" s="208"/>
      <c r="C97" s="1"/>
      <c r="D97" s="1"/>
      <c r="E97" s="1"/>
      <c r="F97" s="1"/>
      <c r="G97" s="1"/>
      <c r="H97" s="1"/>
    </row>
    <row r="98" spans="2:8" ht="12.75" customHeight="1" x14ac:dyDescent="0.2">
      <c r="B98" s="208"/>
      <c r="C98" s="1"/>
      <c r="D98" s="1"/>
      <c r="E98" s="1"/>
      <c r="F98" s="1"/>
      <c r="G98" s="1"/>
      <c r="H98" s="1"/>
    </row>
    <row r="99" spans="2:8" ht="12.75" customHeight="1" x14ac:dyDescent="0.2">
      <c r="B99" s="208"/>
      <c r="C99" s="1"/>
      <c r="D99" s="1"/>
      <c r="E99" s="1"/>
      <c r="F99" s="1"/>
      <c r="G99" s="1"/>
      <c r="H99" s="1"/>
    </row>
    <row r="100" spans="2:8" ht="12.75" customHeight="1" x14ac:dyDescent="0.2">
      <c r="B100" s="208"/>
      <c r="C100" s="1"/>
      <c r="D100" s="1"/>
      <c r="E100" s="1"/>
      <c r="F100" s="1"/>
      <c r="G100" s="1"/>
      <c r="H100" s="1"/>
    </row>
    <row r="101" spans="2:8" ht="12.75" customHeight="1" x14ac:dyDescent="0.2">
      <c r="B101" s="208"/>
      <c r="C101" s="1"/>
      <c r="D101" s="1"/>
      <c r="E101" s="1"/>
      <c r="F101" s="1"/>
      <c r="G101" s="1"/>
      <c r="H101" s="1"/>
    </row>
    <row r="102" spans="2:8" ht="12.75" customHeight="1" x14ac:dyDescent="0.2">
      <c r="B102" s="208"/>
      <c r="C102" s="1"/>
      <c r="D102" s="1"/>
      <c r="E102" s="1"/>
      <c r="F102" s="1"/>
      <c r="G102" s="1"/>
      <c r="H102" s="1"/>
    </row>
    <row r="103" spans="2:8" ht="12.75" customHeight="1" x14ac:dyDescent="0.2">
      <c r="B103" s="208"/>
      <c r="C103" s="1"/>
      <c r="D103" s="1"/>
      <c r="E103" s="1"/>
      <c r="F103" s="1"/>
      <c r="G103" s="1"/>
      <c r="H103" s="1"/>
    </row>
    <row r="104" spans="2:8" ht="12.75" customHeight="1" x14ac:dyDescent="0.2">
      <c r="B104" s="208"/>
      <c r="C104" s="1"/>
      <c r="D104" s="1"/>
      <c r="E104" s="1"/>
      <c r="F104" s="1"/>
      <c r="G104" s="1"/>
      <c r="H104" s="1"/>
    </row>
    <row r="105" spans="2:8" ht="12.75" customHeight="1" x14ac:dyDescent="0.2">
      <c r="B105" s="208"/>
      <c r="C105" s="1"/>
      <c r="D105" s="1"/>
      <c r="E105" s="1"/>
      <c r="F105" s="1"/>
      <c r="G105" s="1"/>
      <c r="H105" s="1"/>
    </row>
    <row r="106" spans="2:8" ht="12.75" customHeight="1" x14ac:dyDescent="0.2">
      <c r="B106" s="208"/>
      <c r="C106" s="1"/>
      <c r="D106" s="1"/>
      <c r="E106" s="1"/>
      <c r="F106" s="1"/>
      <c r="G106" s="1"/>
      <c r="H106" s="1"/>
    </row>
    <row r="107" spans="2:8" ht="12.75" customHeight="1" x14ac:dyDescent="0.2">
      <c r="B107" s="208"/>
      <c r="C107" s="1"/>
      <c r="D107" s="1"/>
      <c r="E107" s="1"/>
      <c r="F107" s="1"/>
      <c r="G107" s="1"/>
      <c r="H107" s="1"/>
    </row>
    <row r="108" spans="2:8" ht="12.75" customHeight="1" x14ac:dyDescent="0.2">
      <c r="B108" s="208"/>
      <c r="C108" s="1"/>
      <c r="D108" s="1"/>
      <c r="E108" s="1"/>
      <c r="F108" s="1"/>
      <c r="G108" s="1"/>
      <c r="H108" s="1"/>
    </row>
    <row r="109" spans="2:8" ht="12.75" customHeight="1" x14ac:dyDescent="0.2">
      <c r="B109" s="208"/>
      <c r="C109" s="1"/>
      <c r="D109" s="1"/>
      <c r="E109" s="1"/>
      <c r="F109" s="1"/>
      <c r="G109" s="1"/>
      <c r="H109" s="1"/>
    </row>
    <row r="110" spans="2:8" ht="12.75" customHeight="1" x14ac:dyDescent="0.2">
      <c r="B110" s="208"/>
      <c r="C110" s="1"/>
      <c r="D110" s="1"/>
      <c r="E110" s="1"/>
      <c r="F110" s="1"/>
      <c r="G110" s="1"/>
      <c r="H110" s="1"/>
    </row>
    <row r="111" spans="2:8" ht="12.75" customHeight="1" x14ac:dyDescent="0.2">
      <c r="B111" s="208"/>
      <c r="C111" s="1"/>
      <c r="D111" s="1"/>
      <c r="E111" s="1"/>
      <c r="F111" s="1"/>
      <c r="G111" s="1"/>
      <c r="H111" s="1"/>
    </row>
    <row r="112" spans="2:8" ht="12.75" customHeight="1" x14ac:dyDescent="0.2">
      <c r="B112" s="208"/>
      <c r="C112" s="1"/>
      <c r="D112" s="1"/>
      <c r="E112" s="1"/>
      <c r="F112" s="1"/>
      <c r="G112" s="1"/>
      <c r="H112" s="1"/>
    </row>
    <row r="113" spans="2:8" ht="12.75" customHeight="1" x14ac:dyDescent="0.2">
      <c r="B113" s="208"/>
      <c r="C113" s="1"/>
      <c r="D113" s="1"/>
      <c r="E113" s="1"/>
      <c r="F113" s="1"/>
      <c r="G113" s="1"/>
      <c r="H113" s="1"/>
    </row>
    <row r="114" spans="2:8" ht="12.75" customHeight="1" x14ac:dyDescent="0.2">
      <c r="B114" s="208"/>
      <c r="C114" s="1"/>
      <c r="D114" s="1"/>
      <c r="E114" s="1"/>
      <c r="F114" s="1"/>
      <c r="G114" s="1"/>
      <c r="H114" s="1"/>
    </row>
    <row r="115" spans="2:8" ht="12.75" customHeight="1" x14ac:dyDescent="0.2">
      <c r="B115" s="208"/>
      <c r="C115" s="1"/>
      <c r="D115" s="1"/>
      <c r="E115" s="1"/>
      <c r="F115" s="1"/>
      <c r="G115" s="1"/>
      <c r="H115" s="1"/>
    </row>
    <row r="116" spans="2:8" ht="12.75" customHeight="1" x14ac:dyDescent="0.2">
      <c r="B116" s="208"/>
      <c r="C116" s="1"/>
      <c r="D116" s="1"/>
      <c r="E116" s="1"/>
      <c r="F116" s="1"/>
      <c r="G116" s="1"/>
      <c r="H116" s="1"/>
    </row>
    <row r="117" spans="2:8" ht="12.75" customHeight="1" x14ac:dyDescent="0.2">
      <c r="B117" s="208"/>
      <c r="C117" s="1"/>
      <c r="D117" s="1"/>
      <c r="E117" s="1"/>
      <c r="F117" s="1"/>
      <c r="G117" s="1"/>
      <c r="H117" s="1"/>
    </row>
    <row r="118" spans="2:8" ht="12.75" customHeight="1" x14ac:dyDescent="0.2">
      <c r="B118" s="208"/>
      <c r="C118" s="1"/>
      <c r="D118" s="1"/>
      <c r="E118" s="1"/>
      <c r="F118" s="1"/>
      <c r="G118" s="1"/>
      <c r="H118" s="1"/>
    </row>
    <row r="119" spans="2:8" ht="12.75" customHeight="1" x14ac:dyDescent="0.2">
      <c r="B119" s="208"/>
      <c r="C119" s="1"/>
      <c r="D119" s="1"/>
      <c r="E119" s="1"/>
      <c r="F119" s="1"/>
      <c r="G119" s="1"/>
      <c r="H119" s="1"/>
    </row>
    <row r="120" spans="2:8" ht="12.75" customHeight="1" x14ac:dyDescent="0.2">
      <c r="B120" s="208"/>
      <c r="C120" s="1"/>
      <c r="D120" s="1"/>
      <c r="E120" s="1"/>
      <c r="F120" s="1"/>
      <c r="G120" s="1"/>
      <c r="H120" s="1"/>
    </row>
    <row r="121" spans="2:8" ht="12.75" customHeight="1" x14ac:dyDescent="0.2">
      <c r="B121" s="208"/>
      <c r="C121" s="1"/>
      <c r="D121" s="1"/>
      <c r="E121" s="1"/>
      <c r="F121" s="1"/>
      <c r="G121" s="1"/>
      <c r="H121" s="1"/>
    </row>
    <row r="122" spans="2:8" ht="12.75" customHeight="1" x14ac:dyDescent="0.2">
      <c r="B122" s="208"/>
      <c r="C122" s="1"/>
      <c r="D122" s="1"/>
      <c r="E122" s="1"/>
      <c r="F122" s="1"/>
      <c r="G122" s="1"/>
      <c r="H122" s="1"/>
    </row>
    <row r="123" spans="2:8" ht="12.75" customHeight="1" x14ac:dyDescent="0.2">
      <c r="B123" s="208"/>
      <c r="C123" s="1"/>
      <c r="D123" s="1"/>
      <c r="E123" s="1"/>
      <c r="F123" s="1"/>
      <c r="G123" s="1"/>
      <c r="H123" s="1"/>
    </row>
    <row r="124" spans="2:8" ht="12.75" customHeight="1" x14ac:dyDescent="0.2">
      <c r="B124" s="208"/>
      <c r="C124" s="1"/>
      <c r="D124" s="1"/>
      <c r="E124" s="1"/>
      <c r="F124" s="1"/>
      <c r="G124" s="1"/>
      <c r="H124" s="1"/>
    </row>
    <row r="125" spans="2:8" ht="12.75" customHeight="1" x14ac:dyDescent="0.2">
      <c r="B125" s="208"/>
      <c r="C125" s="1"/>
      <c r="D125" s="1"/>
      <c r="E125" s="1"/>
      <c r="F125" s="1"/>
      <c r="G125" s="1"/>
      <c r="H125" s="1"/>
    </row>
    <row r="126" spans="2:8" ht="12.75" customHeight="1" x14ac:dyDescent="0.2">
      <c r="B126" s="208"/>
      <c r="C126" s="1"/>
      <c r="D126" s="1"/>
      <c r="E126" s="1"/>
      <c r="F126" s="1"/>
      <c r="G126" s="1"/>
      <c r="H126" s="1"/>
    </row>
    <row r="127" spans="2:8" ht="12.75" customHeight="1" x14ac:dyDescent="0.2">
      <c r="B127" s="208"/>
      <c r="C127" s="1"/>
      <c r="D127" s="1"/>
      <c r="E127" s="1"/>
      <c r="F127" s="1"/>
      <c r="G127" s="1"/>
      <c r="H127" s="1"/>
    </row>
    <row r="128" spans="2:8" ht="12.75" customHeight="1" x14ac:dyDescent="0.2">
      <c r="B128" s="208"/>
      <c r="C128" s="1"/>
      <c r="D128" s="1"/>
      <c r="E128" s="1"/>
      <c r="F128" s="1"/>
      <c r="G128" s="1"/>
      <c r="H128" s="1"/>
    </row>
    <row r="129" spans="2:8" ht="12.75" customHeight="1" x14ac:dyDescent="0.2">
      <c r="B129" s="208"/>
      <c r="C129" s="1"/>
      <c r="D129" s="1"/>
      <c r="E129" s="1"/>
      <c r="F129" s="1"/>
      <c r="G129" s="1"/>
      <c r="H129" s="1"/>
    </row>
    <row r="130" spans="2:8" ht="12.75" customHeight="1" x14ac:dyDescent="0.2">
      <c r="B130" s="208"/>
      <c r="C130" s="1"/>
      <c r="D130" s="1"/>
      <c r="E130" s="1"/>
      <c r="F130" s="1"/>
      <c r="G130" s="1"/>
      <c r="H130" s="1"/>
    </row>
    <row r="131" spans="2:8" ht="12.75" customHeight="1" x14ac:dyDescent="0.2">
      <c r="B131" s="208"/>
      <c r="C131" s="1"/>
      <c r="D131" s="1"/>
      <c r="E131" s="1"/>
      <c r="F131" s="1"/>
      <c r="G131" s="1"/>
      <c r="H131" s="1"/>
    </row>
    <row r="132" spans="2:8" ht="12.75" customHeight="1" x14ac:dyDescent="0.2">
      <c r="B132" s="208"/>
      <c r="C132" s="1"/>
      <c r="D132" s="1"/>
      <c r="E132" s="1"/>
      <c r="F132" s="1"/>
      <c r="G132" s="1"/>
      <c r="H132" s="1"/>
    </row>
    <row r="133" spans="2:8" ht="12.75" customHeight="1" x14ac:dyDescent="0.2">
      <c r="B133" s="208"/>
      <c r="C133" s="1"/>
      <c r="D133" s="1"/>
      <c r="E133" s="1"/>
      <c r="F133" s="1"/>
      <c r="G133" s="1"/>
      <c r="H133" s="1"/>
    </row>
    <row r="134" spans="2:8" ht="12.75" customHeight="1" x14ac:dyDescent="0.2">
      <c r="B134" s="208"/>
      <c r="C134" s="1"/>
      <c r="D134" s="1"/>
      <c r="E134" s="1"/>
      <c r="F134" s="1"/>
      <c r="G134" s="1"/>
      <c r="H134" s="1"/>
    </row>
    <row r="135" spans="2:8" ht="12.75" customHeight="1" x14ac:dyDescent="0.2">
      <c r="B135" s="208"/>
      <c r="C135" s="1"/>
      <c r="D135" s="1"/>
      <c r="E135" s="1"/>
      <c r="F135" s="1"/>
      <c r="G135" s="1"/>
      <c r="H135" s="1"/>
    </row>
    <row r="136" spans="2:8" ht="12.75" customHeight="1" x14ac:dyDescent="0.2">
      <c r="B136" s="208"/>
      <c r="C136" s="1"/>
      <c r="D136" s="1"/>
      <c r="E136" s="1"/>
      <c r="F136" s="1"/>
      <c r="G136" s="1"/>
      <c r="H136" s="1"/>
    </row>
    <row r="137" spans="2:8" ht="12.75" customHeight="1" x14ac:dyDescent="0.2">
      <c r="B137" s="208"/>
      <c r="C137" s="1"/>
      <c r="D137" s="1"/>
      <c r="E137" s="1"/>
      <c r="F137" s="1"/>
      <c r="G137" s="1"/>
      <c r="H137" s="1"/>
    </row>
    <row r="138" spans="2:8" ht="12.75" customHeight="1" x14ac:dyDescent="0.2">
      <c r="B138" s="208"/>
      <c r="C138" s="1"/>
      <c r="D138" s="1"/>
      <c r="E138" s="1"/>
      <c r="F138" s="1"/>
      <c r="G138" s="1"/>
      <c r="H138" s="1"/>
    </row>
    <row r="139" spans="2:8" ht="12.75" customHeight="1" x14ac:dyDescent="0.2">
      <c r="B139" s="208"/>
      <c r="C139" s="1"/>
      <c r="D139" s="1"/>
      <c r="E139" s="1"/>
      <c r="F139" s="1"/>
      <c r="G139" s="1"/>
      <c r="H139" s="1"/>
    </row>
    <row r="140" spans="2:8" ht="12.75" customHeight="1" x14ac:dyDescent="0.2">
      <c r="B140" s="208"/>
      <c r="C140" s="1"/>
      <c r="D140" s="1"/>
      <c r="E140" s="1"/>
      <c r="F140" s="1"/>
      <c r="G140" s="1"/>
      <c r="H140" s="1"/>
    </row>
    <row r="141" spans="2:8" ht="12.75" customHeight="1" x14ac:dyDescent="0.2">
      <c r="B141" s="208"/>
      <c r="C141" s="1"/>
      <c r="D141" s="1"/>
      <c r="E141" s="1"/>
      <c r="F141" s="1"/>
      <c r="G141" s="1"/>
      <c r="H141" s="1"/>
    </row>
    <row r="142" spans="2:8" ht="12.75" customHeight="1" x14ac:dyDescent="0.2">
      <c r="B142" s="208"/>
      <c r="C142" s="1"/>
      <c r="D142" s="1"/>
      <c r="E142" s="1"/>
      <c r="F142" s="1"/>
      <c r="G142" s="1"/>
      <c r="H142" s="1"/>
    </row>
    <row r="143" spans="2:8" ht="12.75" customHeight="1" x14ac:dyDescent="0.2">
      <c r="B143" s="208"/>
      <c r="C143" s="1"/>
      <c r="D143" s="1"/>
      <c r="E143" s="1"/>
      <c r="F143" s="1"/>
      <c r="G143" s="1"/>
      <c r="H143" s="1"/>
    </row>
    <row r="144" spans="2:8" ht="12.75" customHeight="1" x14ac:dyDescent="0.2">
      <c r="B144" s="208"/>
      <c r="C144" s="1"/>
      <c r="D144" s="1"/>
      <c r="E144" s="1"/>
      <c r="F144" s="1"/>
      <c r="G144" s="1"/>
      <c r="H144" s="1"/>
    </row>
    <row r="145" spans="2:8" ht="12.75" customHeight="1" x14ac:dyDescent="0.2">
      <c r="B145" s="208"/>
      <c r="C145" s="1"/>
      <c r="D145" s="1"/>
      <c r="E145" s="1"/>
      <c r="F145" s="1"/>
      <c r="G145" s="1"/>
      <c r="H145" s="1"/>
    </row>
    <row r="146" spans="2:8" ht="12.75" customHeight="1" x14ac:dyDescent="0.2">
      <c r="B146" s="208"/>
      <c r="C146" s="1"/>
      <c r="D146" s="1"/>
      <c r="E146" s="1"/>
      <c r="F146" s="1"/>
      <c r="G146" s="1"/>
      <c r="H146" s="1"/>
    </row>
    <row r="147" spans="2:8" ht="12.75" customHeight="1" x14ac:dyDescent="0.2">
      <c r="B147" s="208"/>
      <c r="C147" s="1"/>
      <c r="D147" s="1"/>
      <c r="E147" s="1"/>
      <c r="F147" s="1"/>
      <c r="G147" s="1"/>
      <c r="H147" s="1"/>
    </row>
    <row r="148" spans="2:8" ht="12.75" customHeight="1" x14ac:dyDescent="0.2">
      <c r="B148" s="208"/>
      <c r="C148" s="1"/>
      <c r="D148" s="1"/>
      <c r="E148" s="1"/>
      <c r="F148" s="1"/>
      <c r="G148" s="1"/>
      <c r="H148" s="1"/>
    </row>
    <row r="149" spans="2:8" ht="12.75" customHeight="1" x14ac:dyDescent="0.2">
      <c r="B149" s="208"/>
      <c r="C149" s="1"/>
      <c r="D149" s="1"/>
      <c r="E149" s="1"/>
      <c r="F149" s="1"/>
      <c r="G149" s="1"/>
      <c r="H149" s="1"/>
    </row>
    <row r="150" spans="2:8" ht="12.75" customHeight="1" x14ac:dyDescent="0.2">
      <c r="B150" s="208"/>
      <c r="C150" s="1"/>
      <c r="D150" s="1"/>
      <c r="E150" s="1"/>
      <c r="F150" s="1"/>
      <c r="G150" s="1"/>
      <c r="H150" s="1"/>
    </row>
    <row r="151" spans="2:8" ht="12.75" customHeight="1" x14ac:dyDescent="0.2">
      <c r="B151" s="208"/>
      <c r="C151" s="1"/>
      <c r="D151" s="1"/>
      <c r="E151" s="1"/>
      <c r="F151" s="1"/>
      <c r="G151" s="1"/>
      <c r="H151" s="1"/>
    </row>
    <row r="152" spans="2:8" ht="12.75" customHeight="1" x14ac:dyDescent="0.2">
      <c r="B152" s="208"/>
      <c r="C152" s="1"/>
      <c r="D152" s="1"/>
      <c r="E152" s="1"/>
      <c r="F152" s="1"/>
      <c r="G152" s="1"/>
      <c r="H152" s="1"/>
    </row>
    <row r="153" spans="2:8" ht="12.75" customHeight="1" x14ac:dyDescent="0.2">
      <c r="B153" s="208"/>
      <c r="C153" s="1"/>
      <c r="D153" s="1"/>
      <c r="E153" s="1"/>
      <c r="F153" s="1"/>
      <c r="G153" s="1"/>
      <c r="H153" s="1"/>
    </row>
    <row r="154" spans="2:8" ht="12.75" customHeight="1" x14ac:dyDescent="0.2">
      <c r="B154" s="208"/>
      <c r="C154" s="1"/>
      <c r="D154" s="1"/>
      <c r="E154" s="1"/>
      <c r="F154" s="1"/>
      <c r="G154" s="1"/>
      <c r="H154" s="1"/>
    </row>
    <row r="155" spans="2:8" ht="12.75" customHeight="1" x14ac:dyDescent="0.2">
      <c r="B155" s="208"/>
      <c r="C155" s="1"/>
      <c r="D155" s="1"/>
      <c r="E155" s="1"/>
      <c r="F155" s="1"/>
      <c r="G155" s="1"/>
      <c r="H155" s="1"/>
    </row>
    <row r="156" spans="2:8" ht="12.75" customHeight="1" x14ac:dyDescent="0.2">
      <c r="B156" s="208"/>
      <c r="C156" s="1"/>
      <c r="D156" s="1"/>
      <c r="E156" s="1"/>
      <c r="F156" s="1"/>
      <c r="G156" s="1"/>
      <c r="H156" s="1"/>
    </row>
    <row r="157" spans="2:8" ht="12.75" customHeight="1" x14ac:dyDescent="0.2">
      <c r="B157" s="208"/>
      <c r="C157" s="1"/>
      <c r="D157" s="1"/>
      <c r="E157" s="1"/>
      <c r="F157" s="1"/>
      <c r="G157" s="1"/>
      <c r="H157" s="1"/>
    </row>
    <row r="158" spans="2:8" ht="12.75" customHeight="1" x14ac:dyDescent="0.2">
      <c r="B158" s="208"/>
      <c r="C158" s="1"/>
      <c r="D158" s="1"/>
      <c r="E158" s="1"/>
      <c r="F158" s="1"/>
      <c r="G158" s="1"/>
      <c r="H158" s="1"/>
    </row>
    <row r="159" spans="2:8" ht="12.75" customHeight="1" x14ac:dyDescent="0.2">
      <c r="B159" s="208"/>
      <c r="C159" s="1"/>
      <c r="D159" s="1"/>
      <c r="E159" s="1"/>
      <c r="F159" s="1"/>
      <c r="G159" s="1"/>
      <c r="H159" s="1"/>
    </row>
    <row r="160" spans="2:8" ht="12.75" customHeight="1" x14ac:dyDescent="0.2">
      <c r="B160" s="208"/>
      <c r="C160" s="1"/>
      <c r="D160" s="1"/>
      <c r="E160" s="1"/>
      <c r="F160" s="1"/>
      <c r="G160" s="1"/>
      <c r="H160" s="1"/>
    </row>
    <row r="161" spans="2:8" ht="12.75" customHeight="1" x14ac:dyDescent="0.2">
      <c r="B161" s="208"/>
      <c r="C161" s="1"/>
      <c r="D161" s="1"/>
      <c r="E161" s="1"/>
      <c r="F161" s="1"/>
      <c r="G161" s="1"/>
      <c r="H161" s="1"/>
    </row>
    <row r="162" spans="2:8" ht="12.75" customHeight="1" x14ac:dyDescent="0.2">
      <c r="B162" s="208"/>
      <c r="C162" s="1"/>
      <c r="D162" s="1"/>
      <c r="E162" s="1"/>
      <c r="F162" s="1"/>
      <c r="G162" s="1"/>
      <c r="H162" s="1"/>
    </row>
    <row r="163" spans="2:8" ht="12.75" customHeight="1" x14ac:dyDescent="0.2">
      <c r="B163" s="208"/>
      <c r="C163" s="1"/>
      <c r="D163" s="1"/>
      <c r="E163" s="1"/>
      <c r="F163" s="1"/>
      <c r="G163" s="1"/>
      <c r="H163" s="1"/>
    </row>
    <row r="164" spans="2:8" ht="12.75" customHeight="1" x14ac:dyDescent="0.2">
      <c r="B164" s="208"/>
      <c r="C164" s="1"/>
      <c r="D164" s="1"/>
      <c r="E164" s="1"/>
      <c r="F164" s="1"/>
      <c r="G164" s="1"/>
      <c r="H164" s="1"/>
    </row>
    <row r="165" spans="2:8" ht="12.75" customHeight="1" x14ac:dyDescent="0.2">
      <c r="B165" s="208"/>
      <c r="C165" s="1"/>
      <c r="D165" s="1"/>
      <c r="E165" s="1"/>
      <c r="F165" s="1"/>
      <c r="G165" s="1"/>
      <c r="H165" s="1"/>
    </row>
    <row r="166" spans="2:8" ht="12.75" customHeight="1" x14ac:dyDescent="0.2">
      <c r="B166" s="208"/>
      <c r="C166" s="1"/>
      <c r="D166" s="1"/>
      <c r="E166" s="1"/>
      <c r="F166" s="1"/>
      <c r="G166" s="1"/>
      <c r="H166" s="1"/>
    </row>
    <row r="167" spans="2:8" ht="12.75" customHeight="1" x14ac:dyDescent="0.2">
      <c r="B167" s="208"/>
      <c r="C167" s="1"/>
      <c r="D167" s="1"/>
      <c r="E167" s="1"/>
      <c r="F167" s="1"/>
      <c r="G167" s="1"/>
      <c r="H167" s="1"/>
    </row>
    <row r="168" spans="2:8" ht="12.75" customHeight="1" x14ac:dyDescent="0.2">
      <c r="B168" s="208"/>
      <c r="C168" s="1"/>
      <c r="D168" s="1"/>
      <c r="E168" s="1"/>
      <c r="F168" s="1"/>
      <c r="G168" s="1"/>
      <c r="H168" s="1"/>
    </row>
    <row r="169" spans="2:8" ht="12.75" customHeight="1" x14ac:dyDescent="0.2">
      <c r="B169" s="208"/>
      <c r="C169" s="1"/>
      <c r="D169" s="1"/>
      <c r="E169" s="1"/>
      <c r="F169" s="1"/>
      <c r="G169" s="1"/>
      <c r="H169" s="1"/>
    </row>
    <row r="170" spans="2:8" ht="12.75" customHeight="1" x14ac:dyDescent="0.2">
      <c r="B170" s="208"/>
      <c r="C170" s="1"/>
      <c r="D170" s="1"/>
      <c r="E170" s="1"/>
      <c r="F170" s="1"/>
      <c r="G170" s="1"/>
      <c r="H170" s="1"/>
    </row>
    <row r="171" spans="2:8" ht="12.75" customHeight="1" x14ac:dyDescent="0.2">
      <c r="B171" s="208"/>
      <c r="C171" s="1"/>
      <c r="D171" s="1"/>
      <c r="E171" s="1"/>
      <c r="F171" s="1"/>
      <c r="G171" s="1"/>
      <c r="H171" s="1"/>
    </row>
    <row r="172" spans="2:8" ht="12.75" customHeight="1" x14ac:dyDescent="0.2">
      <c r="B172" s="208"/>
      <c r="C172" s="1"/>
      <c r="D172" s="1"/>
      <c r="E172" s="1"/>
      <c r="F172" s="1"/>
      <c r="G172" s="1"/>
      <c r="H172" s="1"/>
    </row>
    <row r="173" spans="2:8" ht="12.75" customHeight="1" x14ac:dyDescent="0.2">
      <c r="B173" s="208"/>
      <c r="C173" s="1"/>
      <c r="D173" s="1"/>
      <c r="E173" s="1"/>
      <c r="F173" s="1"/>
      <c r="G173" s="1"/>
      <c r="H173" s="1"/>
    </row>
    <row r="174" spans="2:8" ht="12.75" customHeight="1" x14ac:dyDescent="0.2">
      <c r="B174" s="208"/>
      <c r="C174" s="1"/>
      <c r="D174" s="1"/>
      <c r="E174" s="1"/>
      <c r="F174" s="1"/>
      <c r="G174" s="1"/>
      <c r="H174" s="1"/>
    </row>
    <row r="175" spans="2:8" ht="12.75" customHeight="1" x14ac:dyDescent="0.2">
      <c r="B175" s="208"/>
      <c r="C175" s="1"/>
      <c r="D175" s="1"/>
      <c r="E175" s="1"/>
      <c r="F175" s="1"/>
      <c r="G175" s="1"/>
      <c r="H175" s="1"/>
    </row>
    <row r="176" spans="2:8" ht="12.75" customHeight="1" x14ac:dyDescent="0.2">
      <c r="B176" s="208"/>
      <c r="C176" s="1"/>
      <c r="D176" s="1"/>
      <c r="E176" s="1"/>
      <c r="F176" s="1"/>
      <c r="G176" s="1"/>
      <c r="H176" s="1"/>
    </row>
    <row r="177" spans="2:8" ht="12.75" customHeight="1" x14ac:dyDescent="0.2">
      <c r="B177" s="208"/>
      <c r="C177" s="1"/>
      <c r="D177" s="1"/>
      <c r="E177" s="1"/>
      <c r="F177" s="1"/>
      <c r="G177" s="1"/>
      <c r="H177" s="1"/>
    </row>
    <row r="178" spans="2:8" ht="12.75" customHeight="1" x14ac:dyDescent="0.2">
      <c r="B178" s="208"/>
      <c r="C178" s="1"/>
      <c r="D178" s="1"/>
      <c r="E178" s="1"/>
      <c r="F178" s="1"/>
      <c r="G178" s="1"/>
      <c r="H178" s="1"/>
    </row>
    <row r="179" spans="2:8" ht="12.75" customHeight="1" x14ac:dyDescent="0.2">
      <c r="B179" s="208"/>
      <c r="C179" s="1"/>
      <c r="D179" s="1"/>
      <c r="E179" s="1"/>
      <c r="F179" s="1"/>
      <c r="G179" s="1"/>
      <c r="H179" s="1"/>
    </row>
    <row r="180" spans="2:8" ht="12.75" customHeight="1" x14ac:dyDescent="0.2">
      <c r="B180" s="208"/>
      <c r="C180" s="1"/>
      <c r="D180" s="1"/>
      <c r="E180" s="1"/>
      <c r="F180" s="1"/>
      <c r="G180" s="1"/>
      <c r="H180" s="1"/>
    </row>
    <row r="181" spans="2:8" ht="12.75" customHeight="1" x14ac:dyDescent="0.2">
      <c r="B181" s="208"/>
      <c r="C181" s="1"/>
      <c r="D181" s="1"/>
      <c r="E181" s="1"/>
      <c r="F181" s="1"/>
      <c r="G181" s="1"/>
      <c r="H181" s="1"/>
    </row>
    <row r="182" spans="2:8" ht="12.75" customHeight="1" x14ac:dyDescent="0.2">
      <c r="B182" s="208"/>
      <c r="C182" s="1"/>
      <c r="D182" s="1"/>
      <c r="E182" s="1"/>
      <c r="F182" s="1"/>
      <c r="G182" s="1"/>
      <c r="H182" s="1"/>
    </row>
    <row r="183" spans="2:8" ht="12.75" customHeight="1" x14ac:dyDescent="0.2">
      <c r="B183" s="208"/>
      <c r="C183" s="1"/>
      <c r="D183" s="1"/>
      <c r="E183" s="1"/>
      <c r="F183" s="1"/>
      <c r="G183" s="1"/>
      <c r="H183" s="1"/>
    </row>
    <row r="184" spans="2:8" ht="12.75" customHeight="1" x14ac:dyDescent="0.2">
      <c r="B184" s="208"/>
      <c r="C184" s="1"/>
      <c r="D184" s="1"/>
      <c r="E184" s="1"/>
      <c r="F184" s="1"/>
      <c r="G184" s="1"/>
      <c r="H184" s="1"/>
    </row>
    <row r="185" spans="2:8" ht="12.75" customHeight="1" x14ac:dyDescent="0.2">
      <c r="B185" s="208"/>
      <c r="C185" s="1"/>
      <c r="D185" s="1"/>
      <c r="E185" s="1"/>
      <c r="F185" s="1"/>
      <c r="G185" s="1"/>
      <c r="H185" s="1"/>
    </row>
    <row r="186" spans="2:8" ht="12.75" customHeight="1" x14ac:dyDescent="0.2">
      <c r="B186" s="208"/>
      <c r="C186" s="1"/>
      <c r="D186" s="1"/>
      <c r="E186" s="1"/>
      <c r="F186" s="1"/>
      <c r="G186" s="1"/>
      <c r="H186" s="1"/>
    </row>
    <row r="187" spans="2:8" ht="12.75" customHeight="1" x14ac:dyDescent="0.2">
      <c r="B187" s="208"/>
      <c r="C187" s="1"/>
      <c r="D187" s="1"/>
      <c r="E187" s="1"/>
      <c r="F187" s="1"/>
      <c r="G187" s="1"/>
      <c r="H187" s="1"/>
    </row>
    <row r="188" spans="2:8" ht="12.75" customHeight="1" x14ac:dyDescent="0.2">
      <c r="B188" s="208"/>
      <c r="C188" s="1"/>
      <c r="D188" s="1"/>
      <c r="E188" s="1"/>
      <c r="F188" s="1"/>
      <c r="G188" s="1"/>
      <c r="H188" s="1"/>
    </row>
    <row r="189" spans="2:8" ht="12.75" customHeight="1" x14ac:dyDescent="0.2">
      <c r="B189" s="208"/>
      <c r="C189" s="1"/>
      <c r="D189" s="1"/>
      <c r="E189" s="1"/>
      <c r="F189" s="1"/>
      <c r="G189" s="1"/>
      <c r="H189" s="1"/>
    </row>
    <row r="190" spans="2:8" ht="12.75" customHeight="1" x14ac:dyDescent="0.2">
      <c r="B190" s="208"/>
      <c r="C190" s="1"/>
      <c r="D190" s="1"/>
      <c r="E190" s="1"/>
      <c r="F190" s="1"/>
      <c r="G190" s="1"/>
      <c r="H190" s="1"/>
    </row>
    <row r="191" spans="2:8" ht="12.75" customHeight="1" x14ac:dyDescent="0.2">
      <c r="B191" s="208"/>
      <c r="C191" s="1"/>
      <c r="D191" s="1"/>
      <c r="E191" s="1"/>
      <c r="F191" s="1"/>
      <c r="G191" s="1"/>
      <c r="H191" s="1"/>
    </row>
    <row r="192" spans="2:8" ht="12.75" customHeight="1" x14ac:dyDescent="0.2">
      <c r="B192" s="208"/>
      <c r="C192" s="1"/>
      <c r="D192" s="1"/>
      <c r="E192" s="1"/>
      <c r="F192" s="1"/>
      <c r="G192" s="1"/>
      <c r="H192" s="1"/>
    </row>
    <row r="193" spans="2:8" ht="12.75" customHeight="1" x14ac:dyDescent="0.2">
      <c r="B193" s="208"/>
      <c r="C193" s="1"/>
      <c r="D193" s="1"/>
      <c r="E193" s="1"/>
      <c r="F193" s="1"/>
      <c r="G193" s="1"/>
      <c r="H193" s="1"/>
    </row>
    <row r="194" spans="2:8" ht="12.75" customHeight="1" x14ac:dyDescent="0.2">
      <c r="B194" s="208"/>
      <c r="C194" s="1"/>
      <c r="D194" s="1"/>
      <c r="E194" s="1"/>
      <c r="F194" s="1"/>
      <c r="G194" s="1"/>
      <c r="H194" s="1"/>
    </row>
    <row r="195" spans="2:8" ht="12.75" customHeight="1" x14ac:dyDescent="0.2">
      <c r="B195" s="208"/>
      <c r="C195" s="1"/>
      <c r="D195" s="1"/>
      <c r="E195" s="1"/>
      <c r="F195" s="1"/>
      <c r="G195" s="1"/>
      <c r="H195" s="1"/>
    </row>
    <row r="196" spans="2:8" ht="12.75" customHeight="1" x14ac:dyDescent="0.2">
      <c r="B196" s="208"/>
      <c r="C196" s="1"/>
      <c r="D196" s="1"/>
      <c r="E196" s="1"/>
      <c r="F196" s="1"/>
      <c r="G196" s="1"/>
      <c r="H196" s="1"/>
    </row>
    <row r="197" spans="2:8" ht="12.75" customHeight="1" x14ac:dyDescent="0.2">
      <c r="B197" s="208"/>
      <c r="C197" s="1"/>
      <c r="D197" s="1"/>
      <c r="E197" s="1"/>
      <c r="F197" s="1"/>
      <c r="G197" s="1"/>
      <c r="H197" s="1"/>
    </row>
    <row r="198" spans="2:8" ht="12.75" customHeight="1" x14ac:dyDescent="0.2">
      <c r="B198" s="208"/>
      <c r="C198" s="1"/>
      <c r="D198" s="1"/>
      <c r="E198" s="1"/>
      <c r="F198" s="1"/>
      <c r="G198" s="1"/>
      <c r="H198" s="1"/>
    </row>
    <row r="199" spans="2:8" ht="12.75" customHeight="1" x14ac:dyDescent="0.2">
      <c r="B199" s="208"/>
      <c r="C199" s="1"/>
      <c r="D199" s="1"/>
      <c r="E199" s="1"/>
      <c r="F199" s="1"/>
      <c r="G199" s="1"/>
      <c r="H199" s="1"/>
    </row>
    <row r="200" spans="2:8" ht="12.75" customHeight="1" x14ac:dyDescent="0.2">
      <c r="B200" s="208"/>
      <c r="C200" s="1"/>
      <c r="D200" s="1"/>
      <c r="E200" s="1"/>
      <c r="F200" s="1"/>
      <c r="G200" s="1"/>
      <c r="H200" s="1"/>
    </row>
    <row r="201" spans="2:8" ht="12.75" customHeight="1" x14ac:dyDescent="0.2">
      <c r="B201" s="208"/>
      <c r="C201" s="1"/>
      <c r="D201" s="1"/>
      <c r="E201" s="1"/>
      <c r="F201" s="1"/>
      <c r="G201" s="1"/>
      <c r="H201" s="1"/>
    </row>
    <row r="202" spans="2:8" ht="12.75" customHeight="1" x14ac:dyDescent="0.2">
      <c r="B202" s="208"/>
      <c r="C202" s="1"/>
      <c r="D202" s="1"/>
      <c r="E202" s="1"/>
      <c r="F202" s="1"/>
      <c r="G202" s="1"/>
      <c r="H202" s="1"/>
    </row>
    <row r="203" spans="2:8" ht="12.75" customHeight="1" x14ac:dyDescent="0.2">
      <c r="B203" s="208"/>
      <c r="C203" s="1"/>
      <c r="D203" s="1"/>
      <c r="E203" s="1"/>
      <c r="F203" s="1"/>
      <c r="G203" s="1"/>
      <c r="H203" s="1"/>
    </row>
    <row r="204" spans="2:8" ht="12.75" customHeight="1" x14ac:dyDescent="0.2">
      <c r="B204" s="208"/>
      <c r="C204" s="1"/>
      <c r="D204" s="1"/>
      <c r="E204" s="1"/>
      <c r="F204" s="1"/>
      <c r="G204" s="1"/>
      <c r="H204" s="1"/>
    </row>
    <row r="205" spans="2:8" ht="12.75" customHeight="1" x14ac:dyDescent="0.2">
      <c r="B205" s="208"/>
      <c r="C205" s="1"/>
      <c r="D205" s="1"/>
      <c r="E205" s="1"/>
      <c r="F205" s="1"/>
      <c r="G205" s="1"/>
      <c r="H205" s="1"/>
    </row>
    <row r="206" spans="2:8" ht="12.75" customHeight="1" x14ac:dyDescent="0.2">
      <c r="B206" s="208"/>
      <c r="C206" s="1"/>
      <c r="D206" s="1"/>
      <c r="E206" s="1"/>
      <c r="F206" s="1"/>
      <c r="G206" s="1"/>
      <c r="H206" s="1"/>
    </row>
    <row r="207" spans="2:8" ht="12.75" customHeight="1" x14ac:dyDescent="0.2">
      <c r="B207" s="208"/>
      <c r="C207" s="1"/>
      <c r="D207" s="1"/>
      <c r="E207" s="1"/>
      <c r="F207" s="1"/>
      <c r="G207" s="1"/>
      <c r="H207" s="1"/>
    </row>
    <row r="208" spans="2:8" ht="12.75" customHeight="1" x14ac:dyDescent="0.2">
      <c r="B208" s="208"/>
      <c r="C208" s="1"/>
      <c r="D208" s="1"/>
      <c r="E208" s="1"/>
      <c r="F208" s="1"/>
      <c r="G208" s="1"/>
      <c r="H208" s="1"/>
    </row>
    <row r="209" spans="2:8" ht="12.75" customHeight="1" x14ac:dyDescent="0.2">
      <c r="B209" s="208"/>
      <c r="C209" s="1"/>
      <c r="D209" s="1"/>
      <c r="E209" s="1"/>
      <c r="F209" s="1"/>
      <c r="G209" s="1"/>
      <c r="H209" s="1"/>
    </row>
    <row r="210" spans="2:8" ht="12.75" customHeight="1" x14ac:dyDescent="0.2">
      <c r="B210" s="208"/>
      <c r="C210" s="1"/>
      <c r="D210" s="1"/>
      <c r="E210" s="1"/>
      <c r="F210" s="1"/>
      <c r="G210" s="1"/>
      <c r="H210" s="1"/>
    </row>
    <row r="211" spans="2:8" ht="12.75" customHeight="1" x14ac:dyDescent="0.2">
      <c r="B211" s="208"/>
      <c r="C211" s="1"/>
      <c r="D211" s="1"/>
      <c r="E211" s="1"/>
      <c r="F211" s="1"/>
      <c r="G211" s="1"/>
      <c r="H211" s="1"/>
    </row>
    <row r="212" spans="2:8" ht="12.75" customHeight="1" x14ac:dyDescent="0.2">
      <c r="B212" s="208"/>
      <c r="C212" s="1"/>
      <c r="D212" s="1"/>
      <c r="E212" s="1"/>
      <c r="F212" s="1"/>
      <c r="G212" s="1"/>
      <c r="H212" s="1"/>
    </row>
    <row r="213" spans="2:8" ht="12.75" customHeight="1" x14ac:dyDescent="0.2">
      <c r="B213" s="208"/>
      <c r="C213" s="1"/>
      <c r="D213" s="1"/>
      <c r="E213" s="1"/>
      <c r="F213" s="1"/>
      <c r="G213" s="1"/>
      <c r="H213" s="1"/>
    </row>
    <row r="214" spans="2:8" ht="12.75" customHeight="1" x14ac:dyDescent="0.2">
      <c r="B214" s="208"/>
      <c r="C214" s="1"/>
      <c r="D214" s="1"/>
      <c r="E214" s="1"/>
      <c r="F214" s="1"/>
      <c r="G214" s="1"/>
      <c r="H214" s="1"/>
    </row>
    <row r="215" spans="2:8" ht="12.75" customHeight="1" x14ac:dyDescent="0.2">
      <c r="B215" s="208"/>
      <c r="C215" s="1"/>
      <c r="D215" s="1"/>
      <c r="E215" s="1"/>
      <c r="F215" s="1"/>
      <c r="G215" s="1"/>
      <c r="H215" s="1"/>
    </row>
    <row r="216" spans="2:8" ht="12.75" customHeight="1" x14ac:dyDescent="0.2">
      <c r="B216" s="208"/>
      <c r="C216" s="1"/>
      <c r="D216" s="1"/>
      <c r="E216" s="1"/>
      <c r="F216" s="1"/>
      <c r="G216" s="1"/>
      <c r="H216" s="1"/>
    </row>
    <row r="217" spans="2:8" ht="12.75" customHeight="1" x14ac:dyDescent="0.2">
      <c r="B217" s="208"/>
      <c r="C217" s="1"/>
      <c r="D217" s="1"/>
      <c r="E217" s="1"/>
      <c r="F217" s="1"/>
      <c r="G217" s="1"/>
      <c r="H217" s="1"/>
    </row>
    <row r="218" spans="2:8" ht="12.75" customHeight="1" x14ac:dyDescent="0.2">
      <c r="B218" s="208"/>
      <c r="C218" s="1"/>
      <c r="D218" s="1"/>
      <c r="E218" s="1"/>
      <c r="F218" s="1"/>
      <c r="G218" s="1"/>
      <c r="H218" s="1"/>
    </row>
    <row r="219" spans="2:8" ht="12.75" customHeight="1" x14ac:dyDescent="0.2">
      <c r="B219" s="208"/>
      <c r="C219" s="1"/>
      <c r="D219" s="1"/>
      <c r="E219" s="1"/>
      <c r="F219" s="1"/>
      <c r="G219" s="1"/>
      <c r="H219" s="1"/>
    </row>
    <row r="220" spans="2:8" ht="12.75" customHeight="1" x14ac:dyDescent="0.2">
      <c r="B220" s="208"/>
      <c r="C220" s="1"/>
      <c r="D220" s="1"/>
      <c r="E220" s="1"/>
      <c r="F220" s="1"/>
      <c r="G220" s="1"/>
      <c r="H220" s="1"/>
    </row>
    <row r="221" spans="2:8" ht="12.75" customHeight="1" x14ac:dyDescent="0.2">
      <c r="B221" s="208"/>
      <c r="C221" s="1"/>
      <c r="D221" s="1"/>
      <c r="E221" s="1"/>
      <c r="F221" s="1"/>
      <c r="G221" s="1"/>
      <c r="H221" s="1"/>
    </row>
    <row r="222" spans="2:8" ht="12.75" customHeight="1" x14ac:dyDescent="0.2">
      <c r="B222" s="208"/>
      <c r="C222" s="1"/>
      <c r="D222" s="1"/>
      <c r="E222" s="1"/>
      <c r="F222" s="1"/>
      <c r="G222" s="1"/>
      <c r="H222" s="1"/>
    </row>
    <row r="223" spans="2:8" ht="12.75" customHeight="1" x14ac:dyDescent="0.2">
      <c r="B223" s="208"/>
      <c r="C223" s="1"/>
      <c r="D223" s="1"/>
      <c r="E223" s="1"/>
      <c r="F223" s="1"/>
      <c r="G223" s="1"/>
      <c r="H223" s="1"/>
    </row>
    <row r="224" spans="2:8" ht="12.75" customHeight="1" x14ac:dyDescent="0.2">
      <c r="B224" s="208"/>
      <c r="C224" s="1"/>
      <c r="D224" s="1"/>
      <c r="E224" s="1"/>
      <c r="F224" s="1"/>
      <c r="G224" s="1"/>
      <c r="H224" s="1"/>
    </row>
    <row r="225" spans="2:8" ht="12.75" customHeight="1" x14ac:dyDescent="0.2">
      <c r="B225" s="208"/>
      <c r="C225" s="1"/>
      <c r="D225" s="1"/>
      <c r="E225" s="1"/>
      <c r="F225" s="1"/>
      <c r="G225" s="1"/>
      <c r="H225" s="1"/>
    </row>
    <row r="226" spans="2:8" ht="12.75" customHeight="1" x14ac:dyDescent="0.2">
      <c r="B226" s="208"/>
      <c r="C226" s="1"/>
      <c r="D226" s="1"/>
      <c r="E226" s="1"/>
      <c r="F226" s="1"/>
      <c r="G226" s="1"/>
      <c r="H226" s="1"/>
    </row>
    <row r="227" spans="2:8" ht="12.75" customHeight="1" x14ac:dyDescent="0.2">
      <c r="B227" s="208"/>
      <c r="C227" s="1"/>
      <c r="D227" s="1"/>
      <c r="E227" s="1"/>
      <c r="F227" s="1"/>
      <c r="G227" s="1"/>
      <c r="H227" s="1"/>
    </row>
    <row r="228" spans="2:8" ht="12.75" customHeight="1" x14ac:dyDescent="0.2">
      <c r="B228" s="208"/>
      <c r="C228" s="1"/>
      <c r="D228" s="1"/>
      <c r="E228" s="1"/>
      <c r="F228" s="1"/>
      <c r="G228" s="1"/>
      <c r="H228" s="1"/>
    </row>
    <row r="229" spans="2:8" ht="12.75" customHeight="1" x14ac:dyDescent="0.2">
      <c r="B229" s="208"/>
      <c r="C229" s="1"/>
      <c r="D229" s="1"/>
      <c r="E229" s="1"/>
      <c r="F229" s="1"/>
      <c r="G229" s="1"/>
      <c r="H229" s="1"/>
    </row>
    <row r="230" spans="2:8" ht="12.75" customHeight="1" x14ac:dyDescent="0.2">
      <c r="B230" s="208"/>
      <c r="C230" s="1"/>
      <c r="D230" s="1"/>
      <c r="E230" s="1"/>
      <c r="F230" s="1"/>
      <c r="G230" s="1"/>
      <c r="H230" s="1"/>
    </row>
    <row r="231" spans="2:8" ht="12.75" customHeight="1" x14ac:dyDescent="0.2">
      <c r="B231" s="208"/>
      <c r="C231" s="1"/>
      <c r="D231" s="1"/>
      <c r="E231" s="1"/>
      <c r="F231" s="1"/>
      <c r="G231" s="1"/>
      <c r="H231" s="1"/>
    </row>
    <row r="232" spans="2:8" ht="12.75" customHeight="1" x14ac:dyDescent="0.2">
      <c r="B232" s="208"/>
      <c r="C232" s="1"/>
      <c r="D232" s="1"/>
      <c r="E232" s="1"/>
      <c r="F232" s="1"/>
      <c r="G232" s="1"/>
      <c r="H232" s="1"/>
    </row>
    <row r="233" spans="2:8" ht="12.75" customHeight="1" x14ac:dyDescent="0.2">
      <c r="B233" s="208"/>
      <c r="C233" s="1"/>
      <c r="D233" s="1"/>
      <c r="E233" s="1"/>
      <c r="F233" s="1"/>
      <c r="G233" s="1"/>
      <c r="H233" s="1"/>
    </row>
    <row r="234" spans="2:8" ht="12.75" customHeight="1" x14ac:dyDescent="0.2">
      <c r="B234" s="208"/>
      <c r="C234" s="1"/>
      <c r="D234" s="1"/>
      <c r="E234" s="1"/>
      <c r="F234" s="1"/>
      <c r="G234" s="1"/>
      <c r="H234" s="1"/>
    </row>
    <row r="235" spans="2:8" ht="12.75" customHeight="1" x14ac:dyDescent="0.2">
      <c r="B235" s="208"/>
      <c r="C235" s="1"/>
      <c r="D235" s="1"/>
      <c r="E235" s="1"/>
      <c r="F235" s="1"/>
      <c r="G235" s="1"/>
      <c r="H235" s="1"/>
    </row>
    <row r="236" spans="2:8" ht="12.75" customHeight="1" x14ac:dyDescent="0.2">
      <c r="B236" s="208"/>
      <c r="C236" s="1"/>
      <c r="D236" s="1"/>
      <c r="E236" s="1"/>
      <c r="F236" s="1"/>
      <c r="G236" s="1"/>
      <c r="H236" s="1"/>
    </row>
    <row r="237" spans="2:8" ht="12.75" customHeight="1" x14ac:dyDescent="0.2">
      <c r="B237" s="208"/>
      <c r="C237" s="1"/>
      <c r="D237" s="1"/>
      <c r="E237" s="1"/>
      <c r="F237" s="1"/>
      <c r="G237" s="1"/>
      <c r="H237" s="1"/>
    </row>
    <row r="238" spans="2:8" ht="12.75" customHeight="1" x14ac:dyDescent="0.2">
      <c r="B238" s="208"/>
      <c r="C238" s="1"/>
      <c r="D238" s="1"/>
      <c r="E238" s="1"/>
      <c r="F238" s="1"/>
      <c r="G238" s="1"/>
      <c r="H238" s="1"/>
    </row>
    <row r="239" spans="2:8" ht="12.75" customHeight="1" x14ac:dyDescent="0.2">
      <c r="B239" s="208"/>
      <c r="C239" s="1"/>
      <c r="D239" s="1"/>
      <c r="E239" s="1"/>
      <c r="F239" s="1"/>
      <c r="G239" s="1"/>
      <c r="H239" s="1"/>
    </row>
    <row r="240" spans="2:8" ht="12.75" customHeight="1" x14ac:dyDescent="0.2">
      <c r="B240" s="208"/>
      <c r="C240" s="1"/>
      <c r="D240" s="1"/>
      <c r="E240" s="1"/>
      <c r="F240" s="1"/>
      <c r="G240" s="1"/>
      <c r="H240" s="1"/>
    </row>
    <row r="241" spans="2:8" ht="12.75" customHeight="1" x14ac:dyDescent="0.2">
      <c r="B241" s="208"/>
      <c r="C241" s="1"/>
      <c r="D241" s="1"/>
      <c r="E241" s="1"/>
      <c r="F241" s="1"/>
      <c r="G241" s="1"/>
      <c r="H241" s="1"/>
    </row>
    <row r="242" spans="2:8" ht="12.75" customHeight="1" x14ac:dyDescent="0.2">
      <c r="B242" s="208"/>
      <c r="C242" s="1"/>
      <c r="D242" s="1"/>
      <c r="E242" s="1"/>
      <c r="F242" s="1"/>
      <c r="G242" s="1"/>
      <c r="H242" s="1"/>
    </row>
    <row r="243" spans="2:8" ht="12.75" customHeight="1" x14ac:dyDescent="0.2">
      <c r="B243" s="208"/>
      <c r="C243" s="1"/>
      <c r="D243" s="1"/>
      <c r="E243" s="1"/>
      <c r="F243" s="1"/>
      <c r="G243" s="1"/>
      <c r="H243" s="1"/>
    </row>
    <row r="244" spans="2:8" ht="12.75" customHeight="1" x14ac:dyDescent="0.2">
      <c r="B244" s="208"/>
      <c r="C244" s="1"/>
      <c r="D244" s="1"/>
      <c r="E244" s="1"/>
      <c r="F244" s="1"/>
      <c r="G244" s="1"/>
      <c r="H244" s="1"/>
    </row>
    <row r="245" spans="2:8" ht="12.75" customHeight="1" x14ac:dyDescent="0.2">
      <c r="B245" s="208"/>
      <c r="C245" s="1"/>
      <c r="D245" s="1"/>
      <c r="E245" s="1"/>
      <c r="F245" s="1"/>
      <c r="G245" s="1"/>
      <c r="H245" s="1"/>
    </row>
    <row r="246" spans="2:8" ht="12.75" customHeight="1" x14ac:dyDescent="0.2">
      <c r="B246" s="208"/>
      <c r="C246" s="1"/>
      <c r="D246" s="1"/>
      <c r="E246" s="1"/>
      <c r="F246" s="1"/>
      <c r="G246" s="1"/>
      <c r="H246" s="1"/>
    </row>
    <row r="247" spans="2:8" ht="12.75" customHeight="1" x14ac:dyDescent="0.2">
      <c r="B247" s="208"/>
      <c r="C247" s="1"/>
      <c r="D247" s="1"/>
      <c r="E247" s="1"/>
      <c r="F247" s="1"/>
      <c r="G247" s="1"/>
      <c r="H247" s="1"/>
    </row>
    <row r="248" spans="2:8" ht="12.75" customHeight="1" x14ac:dyDescent="0.2">
      <c r="B248" s="208"/>
      <c r="C248" s="1"/>
      <c r="D248" s="1"/>
      <c r="E248" s="1"/>
      <c r="F248" s="1"/>
      <c r="G248" s="1"/>
      <c r="H248" s="1"/>
    </row>
    <row r="249" spans="2:8" ht="12.75" customHeight="1" x14ac:dyDescent="0.2">
      <c r="B249" s="208"/>
      <c r="C249" s="1"/>
      <c r="D249" s="1"/>
      <c r="E249" s="1"/>
      <c r="F249" s="1"/>
      <c r="G249" s="1"/>
      <c r="H249" s="1"/>
    </row>
    <row r="250" spans="2:8" ht="12.75" customHeight="1" x14ac:dyDescent="0.2">
      <c r="B250" s="208"/>
      <c r="C250" s="1"/>
      <c r="D250" s="1"/>
      <c r="E250" s="1"/>
      <c r="F250" s="1"/>
      <c r="G250" s="1"/>
      <c r="H250" s="1"/>
    </row>
    <row r="251" spans="2:8" ht="12.75" customHeight="1" x14ac:dyDescent="0.2">
      <c r="B251" s="208"/>
      <c r="C251" s="1"/>
      <c r="D251" s="1"/>
      <c r="E251" s="1"/>
      <c r="F251" s="1"/>
      <c r="G251" s="1"/>
      <c r="H251" s="1"/>
    </row>
    <row r="252" spans="2:8" ht="12.75" customHeight="1" x14ac:dyDescent="0.2">
      <c r="B252" s="208"/>
      <c r="C252" s="1"/>
      <c r="D252" s="1"/>
      <c r="E252" s="1"/>
      <c r="F252" s="1"/>
      <c r="G252" s="1"/>
      <c r="H252" s="1"/>
    </row>
    <row r="253" spans="2:8" ht="12.75" customHeight="1" x14ac:dyDescent="0.2">
      <c r="B253" s="208"/>
      <c r="C253" s="1"/>
      <c r="D253" s="1"/>
      <c r="E253" s="1"/>
      <c r="F253" s="1"/>
      <c r="G253" s="1"/>
      <c r="H253" s="1"/>
    </row>
    <row r="254" spans="2:8" ht="12.75" customHeight="1" x14ac:dyDescent="0.2">
      <c r="B254" s="208"/>
      <c r="C254" s="1"/>
      <c r="D254" s="1"/>
      <c r="E254" s="1"/>
      <c r="F254" s="1"/>
      <c r="G254" s="1"/>
      <c r="H254" s="1"/>
    </row>
    <row r="255" spans="2:8" ht="12.75" customHeight="1" x14ac:dyDescent="0.2">
      <c r="B255" s="208"/>
      <c r="C255" s="1"/>
      <c r="D255" s="1"/>
      <c r="E255" s="1"/>
      <c r="F255" s="1"/>
      <c r="G255" s="1"/>
      <c r="H255" s="1"/>
    </row>
    <row r="256" spans="2:8" ht="12.75" customHeight="1" x14ac:dyDescent="0.2">
      <c r="B256" s="208"/>
      <c r="C256" s="1"/>
      <c r="D256" s="1"/>
      <c r="E256" s="1"/>
      <c r="F256" s="1"/>
      <c r="G256" s="1"/>
      <c r="H256" s="1"/>
    </row>
    <row r="257" spans="2:8" ht="12.75" customHeight="1" x14ac:dyDescent="0.2">
      <c r="B257" s="208"/>
      <c r="C257" s="1"/>
      <c r="D257" s="1"/>
      <c r="E257" s="1"/>
      <c r="F257" s="1"/>
      <c r="G257" s="1"/>
      <c r="H257" s="1"/>
    </row>
    <row r="258" spans="2:8" ht="12.75" customHeight="1" x14ac:dyDescent="0.2">
      <c r="B258" s="208"/>
      <c r="C258" s="1"/>
      <c r="D258" s="1"/>
      <c r="E258" s="1"/>
      <c r="F258" s="1"/>
      <c r="G258" s="1"/>
      <c r="H258" s="1"/>
    </row>
    <row r="259" spans="2:8" ht="12.75" customHeight="1" x14ac:dyDescent="0.2">
      <c r="B259" s="208"/>
      <c r="C259" s="1"/>
      <c r="D259" s="1"/>
      <c r="E259" s="1"/>
      <c r="F259" s="1"/>
      <c r="G259" s="1"/>
      <c r="H259" s="1"/>
    </row>
    <row r="260" spans="2:8" ht="12.75" customHeight="1" x14ac:dyDescent="0.2">
      <c r="B260" s="208"/>
      <c r="C260" s="1"/>
      <c r="D260" s="1"/>
      <c r="E260" s="1"/>
      <c r="F260" s="1"/>
      <c r="G260" s="1"/>
      <c r="H260" s="1"/>
    </row>
    <row r="261" spans="2:8" ht="12.75" customHeight="1" x14ac:dyDescent="0.2">
      <c r="B261" s="208"/>
      <c r="C261" s="1"/>
      <c r="D261" s="1"/>
      <c r="E261" s="1"/>
      <c r="F261" s="1"/>
      <c r="G261" s="1"/>
      <c r="H261" s="1"/>
    </row>
    <row r="262" spans="2:8" ht="12.75" customHeight="1" x14ac:dyDescent="0.2">
      <c r="B262" s="208"/>
      <c r="C262" s="1"/>
      <c r="D262" s="1"/>
      <c r="E262" s="1"/>
      <c r="F262" s="1"/>
      <c r="G262" s="1"/>
      <c r="H262" s="1"/>
    </row>
    <row r="263" spans="2:8" ht="12.75" customHeight="1" x14ac:dyDescent="0.2">
      <c r="B263" s="208"/>
      <c r="C263" s="1"/>
      <c r="D263" s="1"/>
      <c r="E263" s="1"/>
      <c r="F263" s="1"/>
      <c r="G263" s="1"/>
      <c r="H263" s="1"/>
    </row>
    <row r="264" spans="2:8" ht="12.75" customHeight="1" x14ac:dyDescent="0.2">
      <c r="B264" s="208"/>
      <c r="C264" s="1"/>
      <c r="D264" s="1"/>
      <c r="E264" s="1"/>
      <c r="F264" s="1"/>
      <c r="G264" s="1"/>
      <c r="H264" s="1"/>
    </row>
    <row r="265" spans="2:8" ht="12.75" customHeight="1" x14ac:dyDescent="0.2">
      <c r="B265" s="208"/>
      <c r="C265" s="1"/>
      <c r="D265" s="1"/>
      <c r="E265" s="1"/>
      <c r="F265" s="1"/>
      <c r="G265" s="1"/>
      <c r="H265" s="1"/>
    </row>
    <row r="266" spans="2:8" ht="12.75" customHeight="1" x14ac:dyDescent="0.2">
      <c r="B266" s="208"/>
      <c r="C266" s="1"/>
      <c r="D266" s="1"/>
      <c r="E266" s="1"/>
      <c r="F266" s="1"/>
      <c r="G266" s="1"/>
      <c r="H266" s="1"/>
    </row>
    <row r="267" spans="2:8" ht="12.75" customHeight="1" x14ac:dyDescent="0.2">
      <c r="B267" s="208"/>
      <c r="C267" s="1"/>
      <c r="D267" s="1"/>
      <c r="E267" s="1"/>
      <c r="F267" s="1"/>
      <c r="G267" s="1"/>
      <c r="H267" s="1"/>
    </row>
    <row r="268" spans="2:8" ht="12.75" customHeight="1" x14ac:dyDescent="0.2">
      <c r="B268" s="208"/>
      <c r="C268" s="1"/>
      <c r="D268" s="1"/>
      <c r="E268" s="1"/>
      <c r="F268" s="1"/>
      <c r="G268" s="1"/>
      <c r="H268" s="1"/>
    </row>
    <row r="269" spans="2:8" ht="12.75" customHeight="1" x14ac:dyDescent="0.2">
      <c r="B269" s="208"/>
      <c r="C269" s="1"/>
      <c r="D269" s="1"/>
      <c r="E269" s="1"/>
      <c r="F269" s="1"/>
      <c r="G269" s="1"/>
      <c r="H269" s="1"/>
    </row>
    <row r="270" spans="2:8" ht="12.75" customHeight="1" x14ac:dyDescent="0.2">
      <c r="B270" s="208"/>
      <c r="C270" s="1"/>
      <c r="D270" s="1"/>
      <c r="E270" s="1"/>
      <c r="F270" s="1"/>
      <c r="G270" s="1"/>
      <c r="H270" s="1"/>
    </row>
    <row r="271" spans="2:8" ht="12.75" customHeight="1" x14ac:dyDescent="0.2">
      <c r="B271" s="208"/>
      <c r="C271" s="1"/>
      <c r="D271" s="1"/>
      <c r="E271" s="1"/>
      <c r="F271" s="1"/>
      <c r="G271" s="1"/>
      <c r="H271" s="1"/>
    </row>
    <row r="272" spans="2:8" ht="12.75" customHeight="1" x14ac:dyDescent="0.2">
      <c r="B272" s="208"/>
      <c r="C272" s="1"/>
      <c r="D272" s="1"/>
      <c r="E272" s="1"/>
      <c r="F272" s="1"/>
      <c r="G272" s="1"/>
      <c r="H272" s="1"/>
    </row>
    <row r="273" spans="2:8" ht="12.75" customHeight="1" x14ac:dyDescent="0.2">
      <c r="B273" s="208"/>
      <c r="C273" s="1"/>
      <c r="D273" s="1"/>
      <c r="E273" s="1"/>
      <c r="F273" s="1"/>
      <c r="G273" s="1"/>
      <c r="H273" s="1"/>
    </row>
    <row r="274" spans="2:8" ht="12.75" customHeight="1" x14ac:dyDescent="0.2">
      <c r="B274" s="208"/>
      <c r="C274" s="1"/>
      <c r="D274" s="1"/>
      <c r="E274" s="1"/>
      <c r="F274" s="1"/>
      <c r="G274" s="1"/>
      <c r="H274" s="1"/>
    </row>
    <row r="275" spans="2:8" ht="12.75" customHeight="1" x14ac:dyDescent="0.2">
      <c r="B275" s="208"/>
      <c r="C275" s="1"/>
      <c r="D275" s="1"/>
      <c r="E275" s="1"/>
      <c r="F275" s="1"/>
      <c r="G275" s="1"/>
      <c r="H275" s="1"/>
    </row>
    <row r="276" spans="2:8" ht="12.75" customHeight="1" x14ac:dyDescent="0.2">
      <c r="B276" s="208"/>
      <c r="C276" s="1"/>
      <c r="D276" s="1"/>
      <c r="E276" s="1"/>
      <c r="F276" s="1"/>
      <c r="G276" s="1"/>
      <c r="H276" s="1"/>
    </row>
    <row r="277" spans="2:8" ht="12.75" customHeight="1" x14ac:dyDescent="0.2">
      <c r="B277" s="208"/>
      <c r="C277" s="1"/>
      <c r="D277" s="1"/>
      <c r="E277" s="1"/>
      <c r="F277" s="1"/>
      <c r="G277" s="1"/>
      <c r="H277" s="1"/>
    </row>
    <row r="278" spans="2:8" ht="12.75" customHeight="1" x14ac:dyDescent="0.2">
      <c r="B278" s="208"/>
      <c r="C278" s="1"/>
      <c r="D278" s="1"/>
      <c r="E278" s="1"/>
      <c r="F278" s="1"/>
      <c r="G278" s="1"/>
      <c r="H278" s="1"/>
    </row>
    <row r="279" spans="2:8" ht="12.75" customHeight="1" x14ac:dyDescent="0.2">
      <c r="B279" s="208"/>
      <c r="C279" s="1"/>
      <c r="D279" s="1"/>
      <c r="E279" s="1"/>
      <c r="F279" s="1"/>
      <c r="G279" s="1"/>
      <c r="H279" s="1"/>
    </row>
    <row r="280" spans="2:8" ht="12.75" customHeight="1" x14ac:dyDescent="0.2">
      <c r="B280" s="208"/>
      <c r="C280" s="1"/>
      <c r="D280" s="1"/>
      <c r="E280" s="1"/>
      <c r="F280" s="1"/>
      <c r="G280" s="1"/>
      <c r="H280" s="1"/>
    </row>
    <row r="281" spans="2:8" ht="12.75" customHeight="1" x14ac:dyDescent="0.2">
      <c r="B281" s="208"/>
      <c r="C281" s="1"/>
      <c r="D281" s="1"/>
      <c r="E281" s="1"/>
      <c r="F281" s="1"/>
      <c r="G281" s="1"/>
      <c r="H281" s="1"/>
    </row>
    <row r="282" spans="2:8" ht="12.75" customHeight="1" x14ac:dyDescent="0.2">
      <c r="B282" s="208"/>
      <c r="C282" s="1"/>
      <c r="D282" s="1"/>
      <c r="E282" s="1"/>
      <c r="F282" s="1"/>
      <c r="G282" s="1"/>
      <c r="H282" s="1"/>
    </row>
    <row r="283" spans="2:8" ht="12.75" customHeight="1" x14ac:dyDescent="0.2">
      <c r="B283" s="208"/>
      <c r="C283" s="1"/>
      <c r="D283" s="1"/>
      <c r="E283" s="1"/>
      <c r="F283" s="1"/>
      <c r="G283" s="1"/>
      <c r="H283" s="1"/>
    </row>
    <row r="284" spans="2:8" ht="12.75" customHeight="1" x14ac:dyDescent="0.2">
      <c r="B284" s="208"/>
      <c r="C284" s="1"/>
      <c r="D284" s="1"/>
      <c r="E284" s="1"/>
      <c r="F284" s="1"/>
      <c r="G284" s="1"/>
      <c r="H284" s="1"/>
    </row>
    <row r="285" spans="2:8" ht="12.75" customHeight="1" x14ac:dyDescent="0.2">
      <c r="B285" s="208"/>
      <c r="C285" s="1"/>
      <c r="D285" s="1"/>
      <c r="E285" s="1"/>
      <c r="F285" s="1"/>
      <c r="G285" s="1"/>
      <c r="H285" s="1"/>
    </row>
    <row r="286" spans="2:8" ht="12.75" customHeight="1" x14ac:dyDescent="0.2">
      <c r="B286" s="208"/>
      <c r="C286" s="1"/>
      <c r="D286" s="1"/>
      <c r="E286" s="1"/>
      <c r="F286" s="1"/>
      <c r="G286" s="1"/>
      <c r="H286" s="1"/>
    </row>
    <row r="287" spans="2:8" ht="12.75" customHeight="1" x14ac:dyDescent="0.2">
      <c r="B287" s="208"/>
      <c r="C287" s="1"/>
      <c r="D287" s="1"/>
      <c r="E287" s="1"/>
      <c r="F287" s="1"/>
      <c r="G287" s="1"/>
      <c r="H287" s="1"/>
    </row>
    <row r="288" spans="2:8" ht="12.75" customHeight="1" x14ac:dyDescent="0.2">
      <c r="B288" s="208"/>
      <c r="C288" s="1"/>
      <c r="D288" s="1"/>
      <c r="E288" s="1"/>
      <c r="F288" s="1"/>
      <c r="G288" s="1"/>
      <c r="H288" s="1"/>
    </row>
    <row r="289" spans="2:8" ht="12.75" customHeight="1" x14ac:dyDescent="0.2">
      <c r="B289" s="208"/>
      <c r="C289" s="1"/>
      <c r="D289" s="1"/>
      <c r="E289" s="1"/>
      <c r="F289" s="1"/>
      <c r="G289" s="1"/>
      <c r="H289" s="1"/>
    </row>
    <row r="290" spans="2:8" ht="12.75" customHeight="1" x14ac:dyDescent="0.2">
      <c r="B290" s="208"/>
      <c r="C290" s="1"/>
      <c r="D290" s="1"/>
      <c r="E290" s="1"/>
      <c r="F290" s="1"/>
      <c r="G290" s="1"/>
      <c r="H290" s="1"/>
    </row>
    <row r="291" spans="2:8" ht="12.75" customHeight="1" x14ac:dyDescent="0.2">
      <c r="B291" s="208"/>
      <c r="C291" s="1"/>
      <c r="D291" s="1"/>
      <c r="E291" s="1"/>
      <c r="F291" s="1"/>
      <c r="G291" s="1"/>
      <c r="H291" s="1"/>
    </row>
    <row r="292" spans="2:8" ht="12.75" customHeight="1" x14ac:dyDescent="0.2">
      <c r="B292" s="208"/>
      <c r="C292" s="1"/>
      <c r="D292" s="1"/>
      <c r="E292" s="1"/>
      <c r="F292" s="1"/>
      <c r="G292" s="1"/>
      <c r="H292" s="1"/>
    </row>
    <row r="293" spans="2:8" ht="12.75" customHeight="1" x14ac:dyDescent="0.2">
      <c r="B293" s="208"/>
      <c r="C293" s="1"/>
      <c r="D293" s="1"/>
      <c r="E293" s="1"/>
      <c r="F293" s="1"/>
      <c r="G293" s="1"/>
      <c r="H293" s="1"/>
    </row>
    <row r="294" spans="2:8" ht="12.75" customHeight="1" x14ac:dyDescent="0.2">
      <c r="B294" s="208"/>
      <c r="C294" s="1"/>
      <c r="D294" s="1"/>
      <c r="E294" s="1"/>
      <c r="F294" s="1"/>
      <c r="G294" s="1"/>
      <c r="H294" s="1"/>
    </row>
    <row r="295" spans="2:8" ht="12.75" customHeight="1" x14ac:dyDescent="0.2">
      <c r="B295" s="208"/>
      <c r="C295" s="1"/>
      <c r="D295" s="1"/>
      <c r="E295" s="1"/>
      <c r="F295" s="1"/>
      <c r="G295" s="1"/>
      <c r="H295" s="1"/>
    </row>
    <row r="296" spans="2:8" ht="12.75" customHeight="1" x14ac:dyDescent="0.2">
      <c r="B296" s="208"/>
      <c r="C296" s="1"/>
      <c r="D296" s="1"/>
      <c r="E296" s="1"/>
      <c r="F296" s="1"/>
      <c r="G296" s="1"/>
      <c r="H296" s="1"/>
    </row>
    <row r="297" spans="2:8" ht="12.75" customHeight="1" x14ac:dyDescent="0.2">
      <c r="B297" s="208"/>
      <c r="C297" s="1"/>
      <c r="D297" s="1"/>
      <c r="E297" s="1"/>
      <c r="F297" s="1"/>
      <c r="G297" s="1"/>
      <c r="H297" s="1"/>
    </row>
    <row r="298" spans="2:8" ht="12.75" customHeight="1" x14ac:dyDescent="0.2">
      <c r="B298" s="208"/>
      <c r="C298" s="1"/>
      <c r="D298" s="1"/>
      <c r="E298" s="1"/>
      <c r="F298" s="1"/>
      <c r="G298" s="1"/>
      <c r="H298" s="1"/>
    </row>
    <row r="299" spans="2:8" ht="12.75" customHeight="1" x14ac:dyDescent="0.2">
      <c r="B299" s="208"/>
      <c r="C299" s="1"/>
      <c r="D299" s="1"/>
      <c r="E299" s="1"/>
      <c r="F299" s="1"/>
      <c r="G299" s="1"/>
      <c r="H299" s="1"/>
    </row>
    <row r="300" spans="2:8" ht="12.75" customHeight="1" x14ac:dyDescent="0.2">
      <c r="B300" s="208"/>
      <c r="C300" s="1"/>
      <c r="D300" s="1"/>
      <c r="E300" s="1"/>
      <c r="F300" s="1"/>
      <c r="G300" s="1"/>
      <c r="H300" s="1"/>
    </row>
    <row r="301" spans="2:8" ht="12.75" customHeight="1" x14ac:dyDescent="0.2">
      <c r="B301" s="208"/>
      <c r="C301" s="1"/>
      <c r="D301" s="1"/>
      <c r="E301" s="1"/>
      <c r="F301" s="1"/>
      <c r="G301" s="1"/>
      <c r="H301" s="1"/>
    </row>
    <row r="302" spans="2:8" ht="12.75" customHeight="1" x14ac:dyDescent="0.2">
      <c r="B302" s="208"/>
      <c r="C302" s="1"/>
      <c r="D302" s="1"/>
      <c r="E302" s="1"/>
      <c r="F302" s="1"/>
      <c r="G302" s="1"/>
      <c r="H302" s="1"/>
    </row>
    <row r="303" spans="2:8" ht="12.75" customHeight="1" x14ac:dyDescent="0.2">
      <c r="B303" s="208"/>
      <c r="C303" s="1"/>
      <c r="D303" s="1"/>
      <c r="E303" s="1"/>
      <c r="F303" s="1"/>
      <c r="G303" s="1"/>
      <c r="H303" s="1"/>
    </row>
    <row r="304" spans="2:8" ht="12.75" customHeight="1" x14ac:dyDescent="0.2">
      <c r="B304" s="208"/>
      <c r="C304" s="1"/>
      <c r="D304" s="1"/>
      <c r="E304" s="1"/>
      <c r="F304" s="1"/>
      <c r="G304" s="1"/>
      <c r="H304" s="1"/>
    </row>
    <row r="305" spans="2:8" ht="12.75" customHeight="1" x14ac:dyDescent="0.2">
      <c r="B305" s="208"/>
      <c r="C305" s="1"/>
      <c r="D305" s="1"/>
      <c r="E305" s="1"/>
      <c r="F305" s="1"/>
      <c r="G305" s="1"/>
      <c r="H305" s="1"/>
    </row>
    <row r="306" spans="2:8" ht="12.75" customHeight="1" x14ac:dyDescent="0.2">
      <c r="B306" s="208"/>
      <c r="C306" s="1"/>
      <c r="D306" s="1"/>
      <c r="E306" s="1"/>
      <c r="F306" s="1"/>
      <c r="G306" s="1"/>
      <c r="H306" s="1"/>
    </row>
    <row r="307" spans="2:8" ht="12.75" customHeight="1" x14ac:dyDescent="0.2">
      <c r="B307" s="208"/>
      <c r="C307" s="1"/>
      <c r="D307" s="1"/>
      <c r="E307" s="1"/>
      <c r="F307" s="1"/>
      <c r="G307" s="1"/>
      <c r="H307" s="1"/>
    </row>
    <row r="308" spans="2:8" ht="12.75" customHeight="1" x14ac:dyDescent="0.2">
      <c r="B308" s="208"/>
      <c r="C308" s="1"/>
      <c r="D308" s="1"/>
      <c r="E308" s="1"/>
      <c r="F308" s="1"/>
      <c r="G308" s="1"/>
      <c r="H308" s="1"/>
    </row>
    <row r="309" spans="2:8" ht="12.75" customHeight="1" x14ac:dyDescent="0.2">
      <c r="B309" s="208"/>
      <c r="C309" s="1"/>
      <c r="D309" s="1"/>
      <c r="E309" s="1"/>
      <c r="F309" s="1"/>
      <c r="G309" s="1"/>
      <c r="H309" s="1"/>
    </row>
    <row r="310" spans="2:8" ht="12.75" customHeight="1" x14ac:dyDescent="0.2">
      <c r="B310" s="208"/>
      <c r="C310" s="1"/>
      <c r="D310" s="1"/>
      <c r="E310" s="1"/>
      <c r="F310" s="1"/>
      <c r="G310" s="1"/>
      <c r="H310" s="1"/>
    </row>
    <row r="311" spans="2:8" ht="12.75" customHeight="1" x14ac:dyDescent="0.2">
      <c r="B311" s="208"/>
      <c r="C311" s="1"/>
      <c r="D311" s="1"/>
      <c r="E311" s="1"/>
      <c r="F311" s="1"/>
      <c r="G311" s="1"/>
      <c r="H311" s="1"/>
    </row>
    <row r="312" spans="2:8" ht="12.75" customHeight="1" x14ac:dyDescent="0.2">
      <c r="B312" s="208"/>
      <c r="C312" s="1"/>
      <c r="D312" s="1"/>
      <c r="E312" s="1"/>
      <c r="F312" s="1"/>
      <c r="G312" s="1"/>
      <c r="H312" s="1"/>
    </row>
    <row r="313" spans="2:8" ht="12.75" customHeight="1" x14ac:dyDescent="0.2">
      <c r="B313" s="208"/>
      <c r="C313" s="1"/>
      <c r="D313" s="1"/>
      <c r="E313" s="1"/>
      <c r="F313" s="1"/>
      <c r="G313" s="1"/>
      <c r="H313" s="1"/>
    </row>
    <row r="314" spans="2:8" ht="12.75" customHeight="1" x14ac:dyDescent="0.2">
      <c r="B314" s="208"/>
      <c r="C314" s="1"/>
      <c r="D314" s="1"/>
      <c r="E314" s="1"/>
      <c r="F314" s="1"/>
      <c r="G314" s="1"/>
      <c r="H314" s="1"/>
    </row>
    <row r="315" spans="2:8" ht="12.75" customHeight="1" x14ac:dyDescent="0.2">
      <c r="B315" s="208"/>
      <c r="C315" s="1"/>
      <c r="D315" s="1"/>
      <c r="E315" s="1"/>
      <c r="F315" s="1"/>
      <c r="G315" s="1"/>
      <c r="H315" s="1"/>
    </row>
    <row r="316" spans="2:8" ht="12.75" customHeight="1" x14ac:dyDescent="0.2">
      <c r="B316" s="208"/>
      <c r="C316" s="1"/>
      <c r="D316" s="1"/>
      <c r="E316" s="1"/>
      <c r="F316" s="1"/>
      <c r="G316" s="1"/>
      <c r="H316" s="1"/>
    </row>
    <row r="317" spans="2:8" ht="12.75" customHeight="1" x14ac:dyDescent="0.2">
      <c r="B317" s="208"/>
      <c r="C317" s="1"/>
      <c r="D317" s="1"/>
      <c r="E317" s="1"/>
      <c r="F317" s="1"/>
      <c r="G317" s="1"/>
      <c r="H317" s="1"/>
    </row>
    <row r="318" spans="2:8" ht="12.75" customHeight="1" x14ac:dyDescent="0.2">
      <c r="B318" s="208"/>
      <c r="C318" s="1"/>
      <c r="D318" s="1"/>
      <c r="E318" s="1"/>
      <c r="F318" s="1"/>
      <c r="G318" s="1"/>
      <c r="H318" s="1"/>
    </row>
    <row r="319" spans="2:8" ht="12.75" customHeight="1" x14ac:dyDescent="0.2">
      <c r="B319" s="208"/>
      <c r="C319" s="1"/>
      <c r="D319" s="1"/>
      <c r="E319" s="1"/>
      <c r="F319" s="1"/>
      <c r="G319" s="1"/>
      <c r="H319" s="1"/>
    </row>
    <row r="320" spans="2:8" ht="12.75" customHeight="1" x14ac:dyDescent="0.2">
      <c r="B320" s="208"/>
      <c r="C320" s="1"/>
      <c r="D320" s="1"/>
      <c r="E320" s="1"/>
      <c r="F320" s="1"/>
      <c r="G320" s="1"/>
      <c r="H320" s="1"/>
    </row>
    <row r="321" spans="2:8" ht="12.75" customHeight="1" x14ac:dyDescent="0.2">
      <c r="B321" s="208"/>
      <c r="C321" s="1"/>
      <c r="D321" s="1"/>
      <c r="E321" s="1"/>
      <c r="F321" s="1"/>
      <c r="G321" s="1"/>
      <c r="H321" s="1"/>
    </row>
    <row r="322" spans="2:8" ht="12.75" customHeight="1" x14ac:dyDescent="0.2">
      <c r="B322" s="208"/>
      <c r="C322" s="1"/>
      <c r="D322" s="1"/>
      <c r="E322" s="1"/>
      <c r="F322" s="1"/>
      <c r="G322" s="1"/>
      <c r="H322" s="1"/>
    </row>
    <row r="323" spans="2:8" ht="12.75" customHeight="1" x14ac:dyDescent="0.2">
      <c r="B323" s="208"/>
      <c r="C323" s="1"/>
      <c r="D323" s="1"/>
      <c r="E323" s="1"/>
      <c r="F323" s="1"/>
      <c r="G323" s="1"/>
      <c r="H323" s="1"/>
    </row>
    <row r="324" spans="2:8" ht="12.75" customHeight="1" x14ac:dyDescent="0.2">
      <c r="B324" s="208"/>
      <c r="C324" s="1"/>
      <c r="D324" s="1"/>
      <c r="E324" s="1"/>
      <c r="F324" s="1"/>
      <c r="G324" s="1"/>
      <c r="H324" s="1"/>
    </row>
    <row r="325" spans="2:8" ht="12.75" customHeight="1" x14ac:dyDescent="0.2">
      <c r="B325" s="208"/>
      <c r="C325" s="1"/>
      <c r="D325" s="1"/>
      <c r="E325" s="1"/>
      <c r="F325" s="1"/>
      <c r="G325" s="1"/>
      <c r="H325" s="1"/>
    </row>
    <row r="326" spans="2:8" ht="12.75" customHeight="1" x14ac:dyDescent="0.2">
      <c r="B326" s="208"/>
      <c r="C326" s="1"/>
      <c r="D326" s="1"/>
      <c r="E326" s="1"/>
      <c r="F326" s="1"/>
      <c r="G326" s="1"/>
      <c r="H326" s="1"/>
    </row>
    <row r="327" spans="2:8" ht="12.75" customHeight="1" x14ac:dyDescent="0.2">
      <c r="B327" s="208"/>
      <c r="C327" s="1"/>
      <c r="D327" s="1"/>
      <c r="E327" s="1"/>
      <c r="F327" s="1"/>
      <c r="G327" s="1"/>
      <c r="H327" s="1"/>
    </row>
    <row r="328" spans="2:8" ht="12.75" customHeight="1" x14ac:dyDescent="0.2">
      <c r="B328" s="208"/>
      <c r="C328" s="1"/>
      <c r="D328" s="1"/>
      <c r="E328" s="1"/>
      <c r="F328" s="1"/>
      <c r="G328" s="1"/>
      <c r="H328" s="1"/>
    </row>
    <row r="329" spans="2:8" ht="12.75" customHeight="1" x14ac:dyDescent="0.2">
      <c r="B329" s="208"/>
      <c r="C329" s="1"/>
      <c r="D329" s="1"/>
      <c r="E329" s="1"/>
      <c r="F329" s="1"/>
      <c r="G329" s="1"/>
      <c r="H329" s="1"/>
    </row>
    <row r="330" spans="2:8" ht="12.75" customHeight="1" x14ac:dyDescent="0.2">
      <c r="B330" s="208"/>
      <c r="C330" s="1"/>
      <c r="D330" s="1"/>
      <c r="E330" s="1"/>
      <c r="F330" s="1"/>
      <c r="G330" s="1"/>
      <c r="H330" s="1"/>
    </row>
    <row r="331" spans="2:8" ht="12.75" customHeight="1" x14ac:dyDescent="0.2">
      <c r="B331" s="208"/>
      <c r="C331" s="1"/>
      <c r="D331" s="1"/>
      <c r="E331" s="1"/>
      <c r="F331" s="1"/>
      <c r="G331" s="1"/>
      <c r="H331" s="1"/>
    </row>
    <row r="332" spans="2:8" ht="12.75" customHeight="1" x14ac:dyDescent="0.2">
      <c r="B332" s="208"/>
      <c r="C332" s="1"/>
      <c r="D332" s="1"/>
      <c r="E332" s="1"/>
      <c r="F332" s="1"/>
      <c r="G332" s="1"/>
      <c r="H332" s="1"/>
    </row>
    <row r="333" spans="2:8" ht="12.75" customHeight="1" x14ac:dyDescent="0.2">
      <c r="B333" s="208"/>
      <c r="C333" s="1"/>
      <c r="D333" s="1"/>
      <c r="E333" s="1"/>
      <c r="F333" s="1"/>
      <c r="G333" s="1"/>
      <c r="H333" s="1"/>
    </row>
    <row r="334" spans="2:8" ht="12.75" customHeight="1" x14ac:dyDescent="0.2">
      <c r="B334" s="208"/>
      <c r="C334" s="1"/>
      <c r="D334" s="1"/>
      <c r="E334" s="1"/>
      <c r="F334" s="1"/>
      <c r="G334" s="1"/>
      <c r="H334" s="1"/>
    </row>
    <row r="335" spans="2:8" ht="12.75" customHeight="1" x14ac:dyDescent="0.2">
      <c r="B335" s="208"/>
      <c r="C335" s="1"/>
      <c r="D335" s="1"/>
      <c r="E335" s="1"/>
      <c r="F335" s="1"/>
      <c r="G335" s="1"/>
      <c r="H335" s="1"/>
    </row>
    <row r="336" spans="2:8" ht="12.75" customHeight="1" x14ac:dyDescent="0.2">
      <c r="B336" s="208"/>
      <c r="C336" s="1"/>
      <c r="D336" s="1"/>
      <c r="E336" s="1"/>
      <c r="F336" s="1"/>
      <c r="G336" s="1"/>
      <c r="H336" s="1"/>
    </row>
    <row r="337" spans="2:8" ht="12.75" customHeight="1" x14ac:dyDescent="0.2">
      <c r="B337" s="208"/>
      <c r="C337" s="1"/>
      <c r="D337" s="1"/>
      <c r="E337" s="1"/>
      <c r="F337" s="1"/>
      <c r="G337" s="1"/>
      <c r="H337" s="1"/>
    </row>
    <row r="338" spans="2:8" ht="12.75" customHeight="1" x14ac:dyDescent="0.2">
      <c r="B338" s="208"/>
      <c r="C338" s="1"/>
      <c r="D338" s="1"/>
      <c r="E338" s="1"/>
      <c r="F338" s="1"/>
      <c r="G338" s="1"/>
      <c r="H338" s="1"/>
    </row>
    <row r="339" spans="2:8" ht="12.75" customHeight="1" x14ac:dyDescent="0.2">
      <c r="B339" s="208"/>
      <c r="C339" s="1"/>
      <c r="D339" s="1"/>
      <c r="E339" s="1"/>
      <c r="F339" s="1"/>
      <c r="G339" s="1"/>
      <c r="H339" s="1"/>
    </row>
    <row r="340" spans="2:8" ht="12.75" customHeight="1" x14ac:dyDescent="0.2">
      <c r="B340" s="208"/>
      <c r="C340" s="1"/>
      <c r="D340" s="1"/>
      <c r="E340" s="1"/>
      <c r="F340" s="1"/>
      <c r="G340" s="1"/>
      <c r="H340" s="1"/>
    </row>
    <row r="341" spans="2:8" ht="12.75" customHeight="1" x14ac:dyDescent="0.2">
      <c r="B341" s="208"/>
      <c r="C341" s="1"/>
      <c r="D341" s="1"/>
      <c r="E341" s="1"/>
      <c r="F341" s="1"/>
      <c r="G341" s="1"/>
      <c r="H341" s="1"/>
    </row>
    <row r="342" spans="2:8" ht="12.75" customHeight="1" x14ac:dyDescent="0.2">
      <c r="B342" s="208"/>
      <c r="C342" s="1"/>
      <c r="D342" s="1"/>
      <c r="E342" s="1"/>
      <c r="F342" s="1"/>
      <c r="G342" s="1"/>
      <c r="H342" s="1"/>
    </row>
    <row r="343" spans="2:8" ht="12.75" customHeight="1" x14ac:dyDescent="0.2">
      <c r="B343" s="208"/>
      <c r="C343" s="1"/>
      <c r="D343" s="1"/>
      <c r="E343" s="1"/>
      <c r="F343" s="1"/>
      <c r="G343" s="1"/>
      <c r="H343" s="1"/>
    </row>
    <row r="344" spans="2:8" ht="12.75" customHeight="1" x14ac:dyDescent="0.2">
      <c r="B344" s="208"/>
      <c r="C344" s="1"/>
      <c r="D344" s="1"/>
      <c r="E344" s="1"/>
      <c r="F344" s="1"/>
      <c r="G344" s="1"/>
      <c r="H344" s="1"/>
    </row>
    <row r="345" spans="2:8" ht="12.75" customHeight="1" x14ac:dyDescent="0.2">
      <c r="B345" s="208"/>
      <c r="C345" s="1"/>
      <c r="D345" s="1"/>
      <c r="E345" s="1"/>
      <c r="F345" s="1"/>
      <c r="G345" s="1"/>
      <c r="H345" s="1"/>
    </row>
    <row r="346" spans="2:8" ht="12.75" customHeight="1" x14ac:dyDescent="0.2">
      <c r="B346" s="208"/>
      <c r="C346" s="1"/>
      <c r="D346" s="1"/>
      <c r="E346" s="1"/>
      <c r="F346" s="1"/>
      <c r="G346" s="1"/>
      <c r="H346" s="1"/>
    </row>
    <row r="347" spans="2:8" ht="12.75" customHeight="1" x14ac:dyDescent="0.2">
      <c r="B347" s="208"/>
      <c r="C347" s="1"/>
      <c r="D347" s="1"/>
      <c r="E347" s="1"/>
      <c r="F347" s="1"/>
      <c r="G347" s="1"/>
      <c r="H347" s="1"/>
    </row>
    <row r="348" spans="2:8" ht="12.75" customHeight="1" x14ac:dyDescent="0.2">
      <c r="B348" s="208"/>
      <c r="C348" s="1"/>
      <c r="D348" s="1"/>
      <c r="E348" s="1"/>
      <c r="F348" s="1"/>
      <c r="G348" s="1"/>
      <c r="H348" s="1"/>
    </row>
    <row r="349" spans="2:8" ht="12.75" customHeight="1" x14ac:dyDescent="0.2">
      <c r="B349" s="208"/>
      <c r="C349" s="1"/>
      <c r="D349" s="1"/>
      <c r="E349" s="1"/>
      <c r="F349" s="1"/>
      <c r="G349" s="1"/>
      <c r="H349" s="1"/>
    </row>
    <row r="350" spans="2:8" ht="12.75" customHeight="1" x14ac:dyDescent="0.2">
      <c r="B350" s="208"/>
      <c r="C350" s="1"/>
      <c r="D350" s="1"/>
      <c r="E350" s="1"/>
      <c r="F350" s="1"/>
      <c r="G350" s="1"/>
      <c r="H350" s="1"/>
    </row>
    <row r="351" spans="2:8" ht="12.75" customHeight="1" x14ac:dyDescent="0.2">
      <c r="B351" s="208"/>
      <c r="C351" s="1"/>
      <c r="D351" s="1"/>
      <c r="E351" s="1"/>
      <c r="F351" s="1"/>
      <c r="G351" s="1"/>
      <c r="H351" s="1"/>
    </row>
    <row r="352" spans="2:8" ht="12.75" customHeight="1" x14ac:dyDescent="0.2">
      <c r="B352" s="208"/>
      <c r="C352" s="1"/>
      <c r="D352" s="1"/>
      <c r="E352" s="1"/>
      <c r="F352" s="1"/>
      <c r="G352" s="1"/>
      <c r="H352" s="1"/>
    </row>
    <row r="353" spans="2:8" ht="12.75" customHeight="1" x14ac:dyDescent="0.2">
      <c r="B353" s="208"/>
      <c r="C353" s="1"/>
      <c r="D353" s="1"/>
      <c r="E353" s="1"/>
      <c r="F353" s="1"/>
      <c r="G353" s="1"/>
      <c r="H353" s="1"/>
    </row>
    <row r="354" spans="2:8" ht="12.75" customHeight="1" x14ac:dyDescent="0.2">
      <c r="B354" s="208"/>
      <c r="C354" s="1"/>
      <c r="D354" s="1"/>
      <c r="E354" s="1"/>
      <c r="F354" s="1"/>
      <c r="G354" s="1"/>
      <c r="H354" s="1"/>
    </row>
    <row r="355" spans="2:8" ht="12.75" customHeight="1" x14ac:dyDescent="0.2">
      <c r="B355" s="208"/>
      <c r="C355" s="1"/>
      <c r="D355" s="1"/>
      <c r="E355" s="1"/>
      <c r="F355" s="1"/>
      <c r="G355" s="1"/>
      <c r="H355" s="1"/>
    </row>
    <row r="356" spans="2:8" ht="12.75" customHeight="1" x14ac:dyDescent="0.2">
      <c r="B356" s="208"/>
      <c r="C356" s="1"/>
      <c r="D356" s="1"/>
      <c r="E356" s="1"/>
      <c r="F356" s="1"/>
      <c r="G356" s="1"/>
      <c r="H356" s="1"/>
    </row>
    <row r="357" spans="2:8" ht="12.75" customHeight="1" x14ac:dyDescent="0.2">
      <c r="B357" s="208"/>
      <c r="C357" s="1"/>
      <c r="D357" s="1"/>
      <c r="E357" s="1"/>
      <c r="F357" s="1"/>
      <c r="G357" s="1"/>
      <c r="H357" s="1"/>
    </row>
    <row r="358" spans="2:8" ht="12.75" customHeight="1" x14ac:dyDescent="0.2">
      <c r="B358" s="208"/>
      <c r="C358" s="1"/>
      <c r="D358" s="1"/>
      <c r="E358" s="1"/>
      <c r="F358" s="1"/>
      <c r="G358" s="1"/>
      <c r="H358" s="1"/>
    </row>
    <row r="359" spans="2:8" ht="12.75" customHeight="1" x14ac:dyDescent="0.2">
      <c r="B359" s="208"/>
      <c r="C359" s="1"/>
      <c r="D359" s="1"/>
      <c r="E359" s="1"/>
      <c r="F359" s="1"/>
      <c r="G359" s="1"/>
      <c r="H359" s="1"/>
    </row>
    <row r="360" spans="2:8" ht="12.75" customHeight="1" x14ac:dyDescent="0.2">
      <c r="B360" s="208"/>
      <c r="C360" s="1"/>
      <c r="D360" s="1"/>
      <c r="E360" s="1"/>
      <c r="F360" s="1"/>
      <c r="G360" s="1"/>
      <c r="H360" s="1"/>
    </row>
    <row r="361" spans="2:8" ht="12.75" customHeight="1" x14ac:dyDescent="0.2">
      <c r="B361" s="208"/>
      <c r="C361" s="1"/>
      <c r="D361" s="1"/>
      <c r="E361" s="1"/>
      <c r="F361" s="1"/>
      <c r="G361" s="1"/>
      <c r="H361" s="1"/>
    </row>
    <row r="362" spans="2:8" ht="12.75" customHeight="1" x14ac:dyDescent="0.2">
      <c r="B362" s="208"/>
      <c r="C362" s="1"/>
      <c r="D362" s="1"/>
      <c r="E362" s="1"/>
      <c r="F362" s="1"/>
      <c r="G362" s="1"/>
      <c r="H362" s="1"/>
    </row>
    <row r="363" spans="2:8" ht="12.75" customHeight="1" x14ac:dyDescent="0.2">
      <c r="B363" s="208"/>
      <c r="C363" s="1"/>
      <c r="D363" s="1"/>
      <c r="E363" s="1"/>
      <c r="F363" s="1"/>
      <c r="G363" s="1"/>
      <c r="H363" s="1"/>
    </row>
    <row r="364" spans="2:8" ht="12.75" customHeight="1" x14ac:dyDescent="0.2">
      <c r="B364" s="208"/>
      <c r="C364" s="1"/>
      <c r="D364" s="1"/>
      <c r="E364" s="1"/>
      <c r="F364" s="1"/>
      <c r="G364" s="1"/>
      <c r="H364" s="1"/>
    </row>
    <row r="365" spans="2:8" ht="12.75" customHeight="1" x14ac:dyDescent="0.2">
      <c r="B365" s="208"/>
      <c r="C365" s="1"/>
      <c r="D365" s="1"/>
      <c r="E365" s="1"/>
      <c r="F365" s="1"/>
      <c r="G365" s="1"/>
      <c r="H365" s="1"/>
    </row>
    <row r="366" spans="2:8" ht="12.75" customHeight="1" x14ac:dyDescent="0.2">
      <c r="B366" s="208"/>
      <c r="C366" s="1"/>
      <c r="D366" s="1"/>
      <c r="E366" s="1"/>
      <c r="F366" s="1"/>
      <c r="G366" s="1"/>
      <c r="H366" s="1"/>
    </row>
    <row r="367" spans="2:8" ht="12.75" customHeight="1" x14ac:dyDescent="0.2">
      <c r="B367" s="208"/>
      <c r="C367" s="1"/>
      <c r="D367" s="1"/>
      <c r="E367" s="1"/>
      <c r="F367" s="1"/>
      <c r="G367" s="1"/>
      <c r="H367" s="1"/>
    </row>
    <row r="368" spans="2:8" ht="12.75" customHeight="1" x14ac:dyDescent="0.2">
      <c r="B368" s="208"/>
      <c r="C368" s="1"/>
      <c r="D368" s="1"/>
      <c r="E368" s="1"/>
      <c r="F368" s="1"/>
      <c r="G368" s="1"/>
      <c r="H368" s="1"/>
    </row>
    <row r="369" spans="2:8" ht="12.75" customHeight="1" x14ac:dyDescent="0.2">
      <c r="B369" s="208"/>
      <c r="C369" s="1"/>
      <c r="D369" s="1"/>
      <c r="E369" s="1"/>
      <c r="F369" s="1"/>
      <c r="G369" s="1"/>
      <c r="H369" s="1"/>
    </row>
    <row r="370" spans="2:8" ht="12.75" customHeight="1" x14ac:dyDescent="0.2">
      <c r="B370" s="208"/>
      <c r="C370" s="1"/>
      <c r="D370" s="1"/>
      <c r="E370" s="1"/>
      <c r="F370" s="1"/>
      <c r="G370" s="1"/>
      <c r="H370" s="1"/>
    </row>
    <row r="371" spans="2:8" ht="12.75" customHeight="1" x14ac:dyDescent="0.2">
      <c r="B371" s="208"/>
      <c r="C371" s="1"/>
      <c r="D371" s="1"/>
      <c r="E371" s="1"/>
      <c r="F371" s="1"/>
      <c r="G371" s="1"/>
      <c r="H371" s="1"/>
    </row>
    <row r="372" spans="2:8" ht="12.75" customHeight="1" x14ac:dyDescent="0.2">
      <c r="B372" s="208"/>
      <c r="C372" s="1"/>
      <c r="D372" s="1"/>
      <c r="E372" s="1"/>
      <c r="F372" s="1"/>
      <c r="G372" s="1"/>
      <c r="H372" s="1"/>
    </row>
    <row r="373" spans="2:8" ht="12.75" customHeight="1" x14ac:dyDescent="0.2">
      <c r="B373" s="208"/>
      <c r="C373" s="1"/>
      <c r="D373" s="1"/>
      <c r="E373" s="1"/>
      <c r="F373" s="1"/>
      <c r="G373" s="1"/>
      <c r="H373" s="1"/>
    </row>
    <row r="374" spans="2:8" ht="12.75" customHeight="1" x14ac:dyDescent="0.2">
      <c r="B374" s="208"/>
      <c r="C374" s="1"/>
      <c r="D374" s="1"/>
      <c r="E374" s="1"/>
      <c r="F374" s="1"/>
      <c r="G374" s="1"/>
      <c r="H374" s="1"/>
    </row>
    <row r="375" spans="2:8" ht="12.75" customHeight="1" x14ac:dyDescent="0.2">
      <c r="B375" s="208"/>
      <c r="C375" s="1"/>
      <c r="D375" s="1"/>
      <c r="E375" s="1"/>
      <c r="F375" s="1"/>
      <c r="G375" s="1"/>
      <c r="H375" s="1"/>
    </row>
    <row r="376" spans="2:8" ht="12.75" customHeight="1" x14ac:dyDescent="0.2">
      <c r="B376" s="208"/>
      <c r="C376" s="1"/>
      <c r="D376" s="1"/>
      <c r="E376" s="1"/>
      <c r="F376" s="1"/>
      <c r="G376" s="1"/>
      <c r="H376" s="1"/>
    </row>
    <row r="377" spans="2:8" ht="12.75" customHeight="1" x14ac:dyDescent="0.2">
      <c r="B377" s="208"/>
      <c r="C377" s="1"/>
      <c r="D377" s="1"/>
      <c r="E377" s="1"/>
      <c r="F377" s="1"/>
      <c r="G377" s="1"/>
      <c r="H377" s="1"/>
    </row>
    <row r="378" spans="2:8" ht="12.75" customHeight="1" x14ac:dyDescent="0.2">
      <c r="B378" s="208"/>
      <c r="C378" s="1"/>
      <c r="D378" s="1"/>
      <c r="E378" s="1"/>
      <c r="F378" s="1"/>
      <c r="G378" s="1"/>
      <c r="H378" s="1"/>
    </row>
    <row r="379" spans="2:8" ht="12.75" customHeight="1" x14ac:dyDescent="0.2">
      <c r="B379" s="208"/>
      <c r="C379" s="1"/>
      <c r="D379" s="1"/>
      <c r="E379" s="1"/>
      <c r="F379" s="1"/>
      <c r="G379" s="1"/>
      <c r="H379" s="1"/>
    </row>
    <row r="380" spans="2:8" ht="12.75" customHeight="1" x14ac:dyDescent="0.2">
      <c r="B380" s="208"/>
      <c r="C380" s="1"/>
      <c r="D380" s="1"/>
      <c r="E380" s="1"/>
      <c r="F380" s="1"/>
      <c r="G380" s="1"/>
      <c r="H380" s="1"/>
    </row>
    <row r="381" spans="2:8" ht="12.75" customHeight="1" x14ac:dyDescent="0.2">
      <c r="B381" s="208"/>
      <c r="C381" s="1"/>
      <c r="D381" s="1"/>
      <c r="E381" s="1"/>
      <c r="F381" s="1"/>
      <c r="G381" s="1"/>
      <c r="H381" s="1"/>
    </row>
    <row r="382" spans="2:8" ht="12.75" customHeight="1" x14ac:dyDescent="0.2">
      <c r="B382" s="208"/>
      <c r="C382" s="1"/>
      <c r="D382" s="1"/>
      <c r="E382" s="1"/>
      <c r="F382" s="1"/>
      <c r="G382" s="1"/>
      <c r="H382" s="1"/>
    </row>
    <row r="383" spans="2:8" ht="12.75" customHeight="1" x14ac:dyDescent="0.2">
      <c r="B383" s="208"/>
      <c r="C383" s="1"/>
      <c r="D383" s="1"/>
      <c r="E383" s="1"/>
      <c r="F383" s="1"/>
      <c r="G383" s="1"/>
      <c r="H383" s="1"/>
    </row>
    <row r="384" spans="2:8" ht="12.75" customHeight="1" x14ac:dyDescent="0.2">
      <c r="B384" s="208"/>
      <c r="C384" s="1"/>
      <c r="D384" s="1"/>
      <c r="E384" s="1"/>
      <c r="F384" s="1"/>
      <c r="G384" s="1"/>
      <c r="H384" s="1"/>
    </row>
    <row r="385" spans="2:8" ht="12.75" customHeight="1" x14ac:dyDescent="0.2">
      <c r="B385" s="208"/>
      <c r="C385" s="1"/>
      <c r="D385" s="1"/>
      <c r="E385" s="1"/>
      <c r="F385" s="1"/>
      <c r="G385" s="1"/>
      <c r="H385" s="1"/>
    </row>
    <row r="386" spans="2:8" ht="12.75" customHeight="1" x14ac:dyDescent="0.2">
      <c r="B386" s="208"/>
      <c r="C386" s="1"/>
      <c r="D386" s="1"/>
      <c r="E386" s="1"/>
      <c r="F386" s="1"/>
      <c r="G386" s="1"/>
      <c r="H386" s="1"/>
    </row>
    <row r="387" spans="2:8" ht="12.75" customHeight="1" x14ac:dyDescent="0.2">
      <c r="B387" s="208"/>
      <c r="C387" s="1"/>
      <c r="D387" s="1"/>
      <c r="E387" s="1"/>
      <c r="F387" s="1"/>
      <c r="G387" s="1"/>
      <c r="H387" s="1"/>
    </row>
    <row r="388" spans="2:8" ht="12.75" customHeight="1" x14ac:dyDescent="0.2">
      <c r="B388" s="208"/>
      <c r="C388" s="1"/>
      <c r="D388" s="1"/>
      <c r="E388" s="1"/>
      <c r="F388" s="1"/>
      <c r="G388" s="1"/>
      <c r="H388" s="1"/>
    </row>
    <row r="389" spans="2:8" ht="12.75" customHeight="1" x14ac:dyDescent="0.2">
      <c r="B389" s="208"/>
      <c r="C389" s="1"/>
      <c r="D389" s="1"/>
      <c r="E389" s="1"/>
      <c r="F389" s="1"/>
      <c r="G389" s="1"/>
      <c r="H389" s="1"/>
    </row>
    <row r="390" spans="2:8" ht="12.75" customHeight="1" x14ac:dyDescent="0.2">
      <c r="B390" s="208"/>
      <c r="C390" s="1"/>
      <c r="D390" s="1"/>
      <c r="E390" s="1"/>
      <c r="F390" s="1"/>
      <c r="G390" s="1"/>
      <c r="H390" s="1"/>
    </row>
    <row r="391" spans="2:8" ht="12.75" customHeight="1" x14ac:dyDescent="0.2">
      <c r="B391" s="208"/>
      <c r="C391" s="1"/>
      <c r="D391" s="1"/>
      <c r="E391" s="1"/>
      <c r="F391" s="1"/>
      <c r="G391" s="1"/>
      <c r="H391" s="1"/>
    </row>
    <row r="392" spans="2:8" ht="12.75" customHeight="1" x14ac:dyDescent="0.2">
      <c r="B392" s="208"/>
      <c r="C392" s="1"/>
      <c r="D392" s="1"/>
      <c r="E392" s="1"/>
      <c r="F392" s="1"/>
      <c r="G392" s="1"/>
      <c r="H392" s="1"/>
    </row>
    <row r="393" spans="2:8" ht="12.75" customHeight="1" x14ac:dyDescent="0.2">
      <c r="B393" s="208"/>
      <c r="C393" s="1"/>
      <c r="D393" s="1"/>
      <c r="E393" s="1"/>
      <c r="F393" s="1"/>
      <c r="G393" s="1"/>
      <c r="H393" s="1"/>
    </row>
    <row r="394" spans="2:8" ht="12.75" customHeight="1" x14ac:dyDescent="0.2">
      <c r="B394" s="208"/>
      <c r="C394" s="1"/>
      <c r="D394" s="1"/>
      <c r="E394" s="1"/>
      <c r="F394" s="1"/>
      <c r="G394" s="1"/>
      <c r="H394" s="1"/>
    </row>
    <row r="395" spans="2:8" ht="12.75" customHeight="1" x14ac:dyDescent="0.2">
      <c r="B395" s="208"/>
      <c r="C395" s="1"/>
      <c r="D395" s="1"/>
      <c r="E395" s="1"/>
      <c r="F395" s="1"/>
      <c r="G395" s="1"/>
      <c r="H395" s="1"/>
    </row>
    <row r="396" spans="2:8" ht="12.75" customHeight="1" x14ac:dyDescent="0.2">
      <c r="B396" s="208"/>
      <c r="C396" s="1"/>
      <c r="D396" s="1"/>
      <c r="E396" s="1"/>
      <c r="F396" s="1"/>
      <c r="G396" s="1"/>
      <c r="H396" s="1"/>
    </row>
    <row r="397" spans="2:8" ht="12.75" customHeight="1" x14ac:dyDescent="0.2">
      <c r="B397" s="208"/>
      <c r="C397" s="1"/>
      <c r="D397" s="1"/>
      <c r="E397" s="1"/>
      <c r="F397" s="1"/>
      <c r="G397" s="1"/>
      <c r="H397" s="1"/>
    </row>
    <row r="398" spans="2:8" ht="12.75" customHeight="1" x14ac:dyDescent="0.2">
      <c r="B398" s="208"/>
      <c r="C398" s="1"/>
      <c r="D398" s="1"/>
      <c r="E398" s="1"/>
      <c r="F398" s="1"/>
      <c r="G398" s="1"/>
      <c r="H398" s="1"/>
    </row>
    <row r="399" spans="2:8" ht="12.75" customHeight="1" x14ac:dyDescent="0.2">
      <c r="B399" s="208"/>
      <c r="C399" s="1"/>
      <c r="D399" s="1"/>
      <c r="E399" s="1"/>
      <c r="F399" s="1"/>
      <c r="G399" s="1"/>
      <c r="H399" s="1"/>
    </row>
    <row r="400" spans="2:8" ht="12.75" customHeight="1" x14ac:dyDescent="0.2">
      <c r="B400" s="208"/>
      <c r="C400" s="1"/>
      <c r="D400" s="1"/>
      <c r="E400" s="1"/>
      <c r="F400" s="1"/>
      <c r="G400" s="1"/>
      <c r="H400" s="1"/>
    </row>
    <row r="401" spans="2:8" ht="12.75" customHeight="1" x14ac:dyDescent="0.2">
      <c r="B401" s="208"/>
      <c r="C401" s="1"/>
      <c r="D401" s="1"/>
      <c r="E401" s="1"/>
      <c r="F401" s="1"/>
      <c r="G401" s="1"/>
      <c r="H401" s="1"/>
    </row>
    <row r="402" spans="2:8" ht="12.75" customHeight="1" x14ac:dyDescent="0.2">
      <c r="B402" s="208"/>
      <c r="C402" s="1"/>
      <c r="D402" s="1"/>
      <c r="E402" s="1"/>
      <c r="F402" s="1"/>
      <c r="G402" s="1"/>
      <c r="H402" s="1"/>
    </row>
    <row r="403" spans="2:8" ht="12.75" customHeight="1" x14ac:dyDescent="0.2">
      <c r="B403" s="208"/>
      <c r="C403" s="1"/>
      <c r="D403" s="1"/>
      <c r="E403" s="1"/>
      <c r="F403" s="1"/>
      <c r="G403" s="1"/>
      <c r="H403" s="1"/>
    </row>
    <row r="404" spans="2:8" ht="12.75" customHeight="1" x14ac:dyDescent="0.2">
      <c r="B404" s="208"/>
      <c r="C404" s="1"/>
      <c r="D404" s="1"/>
      <c r="E404" s="1"/>
      <c r="F404" s="1"/>
      <c r="G404" s="1"/>
      <c r="H404" s="1"/>
    </row>
    <row r="405" spans="2:8" ht="12.75" customHeight="1" x14ac:dyDescent="0.2">
      <c r="B405" s="208"/>
      <c r="C405" s="1"/>
      <c r="D405" s="1"/>
      <c r="E405" s="1"/>
      <c r="F405" s="1"/>
      <c r="G405" s="1"/>
      <c r="H405" s="1"/>
    </row>
    <row r="406" spans="2:8" ht="12.75" customHeight="1" x14ac:dyDescent="0.2">
      <c r="B406" s="208"/>
      <c r="C406" s="1"/>
      <c r="D406" s="1"/>
      <c r="E406" s="1"/>
      <c r="F406" s="1"/>
      <c r="G406" s="1"/>
      <c r="H406" s="1"/>
    </row>
    <row r="407" spans="2:8" ht="12.75" customHeight="1" x14ac:dyDescent="0.2">
      <c r="B407" s="208"/>
      <c r="C407" s="1"/>
      <c r="D407" s="1"/>
      <c r="E407" s="1"/>
      <c r="F407" s="1"/>
      <c r="G407" s="1"/>
      <c r="H407" s="1"/>
    </row>
    <row r="408" spans="2:8" ht="12.75" customHeight="1" x14ac:dyDescent="0.2">
      <c r="B408" s="208"/>
      <c r="C408" s="1"/>
      <c r="D408" s="1"/>
      <c r="E408" s="1"/>
      <c r="F408" s="1"/>
      <c r="G408" s="1"/>
      <c r="H408" s="1"/>
    </row>
    <row r="409" spans="2:8" ht="12.75" customHeight="1" x14ac:dyDescent="0.2">
      <c r="B409" s="208"/>
      <c r="C409" s="1"/>
      <c r="D409" s="1"/>
      <c r="E409" s="1"/>
      <c r="F409" s="1"/>
      <c r="G409" s="1"/>
      <c r="H409" s="1"/>
    </row>
    <row r="410" spans="2:8" ht="12.75" customHeight="1" x14ac:dyDescent="0.2">
      <c r="B410" s="208"/>
      <c r="C410" s="1"/>
      <c r="D410" s="1"/>
      <c r="E410" s="1"/>
      <c r="F410" s="1"/>
      <c r="G410" s="1"/>
      <c r="H410" s="1"/>
    </row>
    <row r="411" spans="2:8" ht="12.75" customHeight="1" x14ac:dyDescent="0.2">
      <c r="B411" s="208"/>
      <c r="C411" s="1"/>
      <c r="D411" s="1"/>
      <c r="E411" s="1"/>
      <c r="F411" s="1"/>
      <c r="G411" s="1"/>
      <c r="H411" s="1"/>
    </row>
    <row r="412" spans="2:8" ht="12.75" customHeight="1" x14ac:dyDescent="0.2">
      <c r="B412" s="208"/>
      <c r="C412" s="1"/>
      <c r="D412" s="1"/>
      <c r="E412" s="1"/>
      <c r="F412" s="1"/>
      <c r="G412" s="1"/>
      <c r="H412" s="1"/>
    </row>
    <row r="413" spans="2:8" ht="12.75" customHeight="1" x14ac:dyDescent="0.2">
      <c r="B413" s="208"/>
      <c r="C413" s="1"/>
      <c r="D413" s="1"/>
      <c r="E413" s="1"/>
      <c r="F413" s="1"/>
      <c r="G413" s="1"/>
      <c r="H413" s="1"/>
    </row>
    <row r="414" spans="2:8" ht="12.75" customHeight="1" x14ac:dyDescent="0.2">
      <c r="B414" s="208"/>
      <c r="C414" s="1"/>
      <c r="D414" s="1"/>
      <c r="E414" s="1"/>
      <c r="F414" s="1"/>
      <c r="G414" s="1"/>
      <c r="H414" s="1"/>
    </row>
    <row r="415" spans="2:8" ht="12.75" customHeight="1" x14ac:dyDescent="0.2">
      <c r="B415" s="208"/>
      <c r="C415" s="1"/>
      <c r="D415" s="1"/>
      <c r="E415" s="1"/>
      <c r="F415" s="1"/>
      <c r="G415" s="1"/>
      <c r="H415" s="1"/>
    </row>
    <row r="416" spans="2:8" ht="12.75" customHeight="1" x14ac:dyDescent="0.2">
      <c r="B416" s="208"/>
      <c r="C416" s="1"/>
      <c r="D416" s="1"/>
      <c r="E416" s="1"/>
      <c r="F416" s="1"/>
      <c r="G416" s="1"/>
      <c r="H416" s="1"/>
    </row>
    <row r="417" spans="2:8" ht="12.75" customHeight="1" x14ac:dyDescent="0.2">
      <c r="B417" s="208"/>
      <c r="C417" s="1"/>
      <c r="D417" s="1"/>
      <c r="E417" s="1"/>
      <c r="F417" s="1"/>
      <c r="G417" s="1"/>
      <c r="H417" s="1"/>
    </row>
    <row r="418" spans="2:8" ht="12.75" customHeight="1" x14ac:dyDescent="0.2">
      <c r="B418" s="208"/>
      <c r="C418" s="1"/>
      <c r="D418" s="1"/>
      <c r="E418" s="1"/>
      <c r="F418" s="1"/>
      <c r="G418" s="1"/>
      <c r="H418" s="1"/>
    </row>
    <row r="419" spans="2:8" ht="12.75" customHeight="1" x14ac:dyDescent="0.2">
      <c r="B419" s="208"/>
      <c r="C419" s="1"/>
      <c r="D419" s="1"/>
      <c r="E419" s="1"/>
      <c r="F419" s="1"/>
      <c r="G419" s="1"/>
      <c r="H419" s="1"/>
    </row>
    <row r="420" spans="2:8" ht="12.75" customHeight="1" x14ac:dyDescent="0.2">
      <c r="B420" s="208"/>
      <c r="C420" s="1"/>
      <c r="D420" s="1"/>
      <c r="E420" s="1"/>
      <c r="F420" s="1"/>
      <c r="G420" s="1"/>
      <c r="H420" s="1"/>
    </row>
    <row r="421" spans="2:8" ht="12.75" customHeight="1" x14ac:dyDescent="0.2">
      <c r="B421" s="208"/>
      <c r="C421" s="1"/>
      <c r="D421" s="1"/>
      <c r="E421" s="1"/>
      <c r="F421" s="1"/>
      <c r="G421" s="1"/>
      <c r="H421" s="1"/>
    </row>
    <row r="422" spans="2:8" ht="12.75" customHeight="1" x14ac:dyDescent="0.2">
      <c r="B422" s="208"/>
      <c r="C422" s="1"/>
      <c r="D422" s="1"/>
      <c r="E422" s="1"/>
      <c r="F422" s="1"/>
      <c r="G422" s="1"/>
      <c r="H422" s="1"/>
    </row>
    <row r="423" spans="2:8" ht="12.75" customHeight="1" x14ac:dyDescent="0.2">
      <c r="B423" s="208"/>
      <c r="C423" s="1"/>
      <c r="D423" s="1"/>
      <c r="E423" s="1"/>
      <c r="F423" s="1"/>
      <c r="G423" s="1"/>
      <c r="H423" s="1"/>
    </row>
    <row r="424" spans="2:8" ht="12.75" customHeight="1" x14ac:dyDescent="0.2">
      <c r="B424" s="208"/>
      <c r="C424" s="1"/>
      <c r="D424" s="1"/>
      <c r="E424" s="1"/>
      <c r="F424" s="1"/>
      <c r="G424" s="1"/>
      <c r="H424" s="1"/>
    </row>
    <row r="425" spans="2:8" ht="12.75" customHeight="1" x14ac:dyDescent="0.2">
      <c r="B425" s="208"/>
      <c r="C425" s="1"/>
      <c r="D425" s="1"/>
      <c r="E425" s="1"/>
      <c r="F425" s="1"/>
      <c r="G425" s="1"/>
      <c r="H425" s="1"/>
    </row>
    <row r="426" spans="2:8" ht="12.75" customHeight="1" x14ac:dyDescent="0.2">
      <c r="B426" s="208"/>
      <c r="C426" s="1"/>
      <c r="D426" s="1"/>
      <c r="E426" s="1"/>
      <c r="F426" s="1"/>
      <c r="G426" s="1"/>
      <c r="H426" s="1"/>
    </row>
    <row r="427" spans="2:8" ht="12.75" customHeight="1" x14ac:dyDescent="0.2">
      <c r="B427" s="208"/>
      <c r="C427" s="1"/>
      <c r="D427" s="1"/>
      <c r="E427" s="1"/>
      <c r="F427" s="1"/>
      <c r="G427" s="1"/>
      <c r="H427" s="1"/>
    </row>
    <row r="428" spans="2:8" ht="12.75" customHeight="1" x14ac:dyDescent="0.2">
      <c r="B428" s="208"/>
      <c r="C428" s="1"/>
      <c r="D428" s="1"/>
      <c r="E428" s="1"/>
      <c r="F428" s="1"/>
      <c r="G428" s="1"/>
      <c r="H428" s="1"/>
    </row>
    <row r="429" spans="2:8" ht="12.75" customHeight="1" x14ac:dyDescent="0.2">
      <c r="B429" s="208"/>
      <c r="C429" s="1"/>
      <c r="D429" s="1"/>
      <c r="E429" s="1"/>
      <c r="F429" s="1"/>
      <c r="G429" s="1"/>
      <c r="H429" s="1"/>
    </row>
    <row r="430" spans="2:8" ht="12.75" customHeight="1" x14ac:dyDescent="0.2">
      <c r="B430" s="208"/>
      <c r="C430" s="1"/>
      <c r="D430" s="1"/>
      <c r="E430" s="1"/>
      <c r="F430" s="1"/>
      <c r="G430" s="1"/>
      <c r="H430" s="1"/>
    </row>
    <row r="431" spans="2:8" ht="12.75" customHeight="1" x14ac:dyDescent="0.2">
      <c r="B431" s="208"/>
      <c r="C431" s="1"/>
      <c r="D431" s="1"/>
      <c r="E431" s="1"/>
      <c r="F431" s="1"/>
      <c r="G431" s="1"/>
      <c r="H431" s="1"/>
    </row>
    <row r="432" spans="2:8" ht="12.75" customHeight="1" x14ac:dyDescent="0.2">
      <c r="B432" s="208"/>
      <c r="C432" s="1"/>
      <c r="D432" s="1"/>
      <c r="E432" s="1"/>
      <c r="F432" s="1"/>
      <c r="G432" s="1"/>
      <c r="H432" s="1"/>
    </row>
    <row r="433" spans="2:8" ht="12.75" customHeight="1" x14ac:dyDescent="0.2">
      <c r="B433" s="208"/>
      <c r="C433" s="1"/>
      <c r="D433" s="1"/>
      <c r="E433" s="1"/>
      <c r="F433" s="1"/>
      <c r="G433" s="1"/>
      <c r="H433" s="1"/>
    </row>
    <row r="434" spans="2:8" ht="12.75" customHeight="1" x14ac:dyDescent="0.2">
      <c r="B434" s="208"/>
      <c r="C434" s="1"/>
      <c r="D434" s="1"/>
      <c r="E434" s="1"/>
      <c r="F434" s="1"/>
      <c r="G434" s="1"/>
      <c r="H434" s="1"/>
    </row>
    <row r="435" spans="2:8" ht="12.75" customHeight="1" x14ac:dyDescent="0.2">
      <c r="B435" s="208"/>
      <c r="C435" s="1"/>
      <c r="D435" s="1"/>
      <c r="E435" s="1"/>
      <c r="F435" s="1"/>
      <c r="G435" s="1"/>
      <c r="H435" s="1"/>
    </row>
    <row r="436" spans="2:8" ht="12.75" customHeight="1" x14ac:dyDescent="0.2">
      <c r="B436" s="208"/>
      <c r="C436" s="1"/>
      <c r="D436" s="1"/>
      <c r="E436" s="1"/>
      <c r="F436" s="1"/>
      <c r="G436" s="1"/>
      <c r="H436" s="1"/>
    </row>
    <row r="437" spans="2:8" ht="12.75" customHeight="1" x14ac:dyDescent="0.2">
      <c r="B437" s="208"/>
      <c r="C437" s="1"/>
      <c r="D437" s="1"/>
      <c r="E437" s="1"/>
      <c r="F437" s="1"/>
      <c r="G437" s="1"/>
      <c r="H437" s="1"/>
    </row>
    <row r="438" spans="2:8" ht="12.75" customHeight="1" x14ac:dyDescent="0.2">
      <c r="B438" s="208"/>
      <c r="C438" s="1"/>
      <c r="D438" s="1"/>
      <c r="E438" s="1"/>
      <c r="F438" s="1"/>
      <c r="G438" s="1"/>
      <c r="H438" s="1"/>
    </row>
    <row r="439" spans="2:8" ht="12.75" customHeight="1" x14ac:dyDescent="0.2">
      <c r="B439" s="208"/>
      <c r="C439" s="1"/>
      <c r="D439" s="1"/>
      <c r="E439" s="1"/>
      <c r="F439" s="1"/>
      <c r="G439" s="1"/>
      <c r="H439" s="1"/>
    </row>
    <row r="440" spans="2:8" ht="12.75" customHeight="1" x14ac:dyDescent="0.2">
      <c r="B440" s="208"/>
      <c r="C440" s="1"/>
      <c r="D440" s="1"/>
      <c r="E440" s="1"/>
      <c r="F440" s="1"/>
      <c r="G440" s="1"/>
      <c r="H440" s="1"/>
    </row>
    <row r="441" spans="2:8" ht="12.75" customHeight="1" x14ac:dyDescent="0.2">
      <c r="B441" s="208"/>
      <c r="C441" s="1"/>
      <c r="D441" s="1"/>
      <c r="E441" s="1"/>
      <c r="F441" s="1"/>
      <c r="G441" s="1"/>
      <c r="H441" s="1"/>
    </row>
    <row r="442" spans="2:8" ht="12.75" customHeight="1" x14ac:dyDescent="0.2">
      <c r="B442" s="208"/>
      <c r="C442" s="1"/>
      <c r="D442" s="1"/>
      <c r="E442" s="1"/>
      <c r="F442" s="1"/>
      <c r="G442" s="1"/>
      <c r="H442" s="1"/>
    </row>
    <row r="443" spans="2:8" ht="12.75" customHeight="1" x14ac:dyDescent="0.2">
      <c r="B443" s="208"/>
      <c r="C443" s="1"/>
      <c r="D443" s="1"/>
      <c r="E443" s="1"/>
      <c r="F443" s="1"/>
      <c r="G443" s="1"/>
      <c r="H443" s="1"/>
    </row>
    <row r="444" spans="2:8" ht="12.75" customHeight="1" x14ac:dyDescent="0.2">
      <c r="B444" s="208"/>
      <c r="C444" s="1"/>
      <c r="D444" s="1"/>
      <c r="E444" s="1"/>
      <c r="F444" s="1"/>
      <c r="G444" s="1"/>
      <c r="H444" s="1"/>
    </row>
    <row r="445" spans="2:8" ht="12.75" customHeight="1" x14ac:dyDescent="0.2">
      <c r="B445" s="208"/>
      <c r="C445" s="1"/>
      <c r="D445" s="1"/>
      <c r="E445" s="1"/>
      <c r="F445" s="1"/>
      <c r="G445" s="1"/>
      <c r="H445" s="1"/>
    </row>
    <row r="446" spans="2:8" ht="12.75" customHeight="1" x14ac:dyDescent="0.2">
      <c r="B446" s="208"/>
      <c r="C446" s="1"/>
      <c r="D446" s="1"/>
      <c r="E446" s="1"/>
      <c r="F446" s="1"/>
      <c r="G446" s="1"/>
      <c r="H446" s="1"/>
    </row>
    <row r="447" spans="2:8" ht="12.75" customHeight="1" x14ac:dyDescent="0.2">
      <c r="B447" s="208"/>
      <c r="C447" s="1"/>
      <c r="D447" s="1"/>
      <c r="E447" s="1"/>
      <c r="F447" s="1"/>
      <c r="G447" s="1"/>
      <c r="H447" s="1"/>
    </row>
    <row r="448" spans="2:8" ht="12.75" customHeight="1" x14ac:dyDescent="0.2">
      <c r="B448" s="208"/>
      <c r="C448" s="1"/>
      <c r="D448" s="1"/>
      <c r="E448" s="1"/>
      <c r="F448" s="1"/>
      <c r="G448" s="1"/>
      <c r="H448" s="1"/>
    </row>
    <row r="449" spans="2:8" ht="12.75" customHeight="1" x14ac:dyDescent="0.2">
      <c r="B449" s="208"/>
      <c r="C449" s="1"/>
      <c r="D449" s="1"/>
      <c r="E449" s="1"/>
      <c r="F449" s="1"/>
      <c r="G449" s="1"/>
      <c r="H449" s="1"/>
    </row>
    <row r="450" spans="2:8" ht="12.75" customHeight="1" x14ac:dyDescent="0.2">
      <c r="B450" s="208"/>
      <c r="C450" s="1"/>
      <c r="D450" s="1"/>
      <c r="E450" s="1"/>
      <c r="F450" s="1"/>
      <c r="G450" s="1"/>
      <c r="H450" s="1"/>
    </row>
    <row r="451" spans="2:8" ht="12.75" customHeight="1" x14ac:dyDescent="0.2">
      <c r="B451" s="208"/>
      <c r="C451" s="1"/>
      <c r="D451" s="1"/>
      <c r="E451" s="1"/>
      <c r="F451" s="1"/>
      <c r="G451" s="1"/>
      <c r="H451" s="1"/>
    </row>
    <row r="452" spans="2:8" ht="12.75" customHeight="1" x14ac:dyDescent="0.2">
      <c r="B452" s="208"/>
      <c r="C452" s="1"/>
      <c r="D452" s="1"/>
      <c r="E452" s="1"/>
      <c r="F452" s="1"/>
      <c r="G452" s="1"/>
      <c r="H452" s="1"/>
    </row>
    <row r="453" spans="2:8" ht="12.75" customHeight="1" x14ac:dyDescent="0.2">
      <c r="B453" s="208"/>
      <c r="C453" s="1"/>
      <c r="D453" s="1"/>
      <c r="E453" s="1"/>
      <c r="F453" s="1"/>
      <c r="G453" s="1"/>
      <c r="H453" s="1"/>
    </row>
    <row r="454" spans="2:8" ht="12.75" customHeight="1" x14ac:dyDescent="0.2">
      <c r="B454" s="208"/>
      <c r="C454" s="1"/>
      <c r="D454" s="1"/>
      <c r="E454" s="1"/>
      <c r="F454" s="1"/>
      <c r="G454" s="1"/>
      <c r="H454" s="1"/>
    </row>
    <row r="455" spans="2:8" ht="12.75" customHeight="1" x14ac:dyDescent="0.2">
      <c r="B455" s="208"/>
      <c r="C455" s="1"/>
      <c r="D455" s="1"/>
      <c r="E455" s="1"/>
      <c r="F455" s="1"/>
      <c r="G455" s="1"/>
      <c r="H455" s="1"/>
    </row>
    <row r="456" spans="2:8" ht="12.75" customHeight="1" x14ac:dyDescent="0.2">
      <c r="B456" s="208"/>
      <c r="C456" s="1"/>
      <c r="D456" s="1"/>
      <c r="E456" s="1"/>
      <c r="F456" s="1"/>
      <c r="G456" s="1"/>
      <c r="H456" s="1"/>
    </row>
    <row r="457" spans="2:8" ht="12.75" customHeight="1" x14ac:dyDescent="0.2">
      <c r="B457" s="208"/>
      <c r="C457" s="1"/>
      <c r="D457" s="1"/>
      <c r="E457" s="1"/>
      <c r="F457" s="1"/>
      <c r="G457" s="1"/>
      <c r="H457" s="1"/>
    </row>
    <row r="458" spans="2:8" ht="12.75" customHeight="1" x14ac:dyDescent="0.2">
      <c r="B458" s="208"/>
      <c r="C458" s="1"/>
      <c r="D458" s="1"/>
      <c r="E458" s="1"/>
      <c r="F458" s="1"/>
      <c r="G458" s="1"/>
      <c r="H458" s="1"/>
    </row>
    <row r="459" spans="2:8" ht="12.75" customHeight="1" x14ac:dyDescent="0.2">
      <c r="B459" s="208"/>
      <c r="C459" s="1"/>
      <c r="D459" s="1"/>
      <c r="E459" s="1"/>
      <c r="F459" s="1"/>
      <c r="G459" s="1"/>
      <c r="H459" s="1"/>
    </row>
    <row r="460" spans="2:8" ht="12.75" customHeight="1" x14ac:dyDescent="0.2">
      <c r="B460" s="208"/>
      <c r="C460" s="1"/>
      <c r="D460" s="1"/>
      <c r="E460" s="1"/>
      <c r="F460" s="1"/>
      <c r="G460" s="1"/>
      <c r="H460" s="1"/>
    </row>
    <row r="461" spans="2:8" ht="12.75" customHeight="1" x14ac:dyDescent="0.2">
      <c r="B461" s="208"/>
      <c r="C461" s="1"/>
      <c r="D461" s="1"/>
      <c r="E461" s="1"/>
      <c r="F461" s="1"/>
      <c r="G461" s="1"/>
      <c r="H461" s="1"/>
    </row>
    <row r="462" spans="2:8" ht="12.75" customHeight="1" x14ac:dyDescent="0.2">
      <c r="B462" s="208"/>
      <c r="C462" s="1"/>
      <c r="D462" s="1"/>
      <c r="E462" s="1"/>
      <c r="F462" s="1"/>
      <c r="G462" s="1"/>
      <c r="H462" s="1"/>
    </row>
    <row r="463" spans="2:8" ht="12.75" customHeight="1" x14ac:dyDescent="0.2">
      <c r="B463" s="208"/>
      <c r="C463" s="1"/>
      <c r="D463" s="1"/>
      <c r="E463" s="1"/>
      <c r="F463" s="1"/>
      <c r="G463" s="1"/>
      <c r="H463" s="1"/>
    </row>
    <row r="464" spans="2:8" ht="12.75" customHeight="1" x14ac:dyDescent="0.2">
      <c r="B464" s="208"/>
      <c r="C464" s="1"/>
      <c r="D464" s="1"/>
      <c r="E464" s="1"/>
      <c r="F464" s="1"/>
      <c r="G464" s="1"/>
      <c r="H464" s="1"/>
    </row>
    <row r="465" spans="2:8" ht="12.75" customHeight="1" x14ac:dyDescent="0.2">
      <c r="B465" s="208"/>
      <c r="C465" s="1"/>
      <c r="D465" s="1"/>
      <c r="E465" s="1"/>
      <c r="F465" s="1"/>
      <c r="G465" s="1"/>
      <c r="H465" s="1"/>
    </row>
    <row r="466" spans="2:8" ht="12.75" customHeight="1" x14ac:dyDescent="0.2">
      <c r="B466" s="208"/>
      <c r="C466" s="1"/>
      <c r="D466" s="1"/>
      <c r="E466" s="1"/>
      <c r="F466" s="1"/>
      <c r="G466" s="1"/>
      <c r="H466" s="1"/>
    </row>
    <row r="467" spans="2:8" ht="12.75" customHeight="1" x14ac:dyDescent="0.2">
      <c r="B467" s="208"/>
      <c r="C467" s="1"/>
      <c r="D467" s="1"/>
      <c r="E467" s="1"/>
      <c r="F467" s="1"/>
      <c r="G467" s="1"/>
      <c r="H467" s="1"/>
    </row>
    <row r="468" spans="2:8" ht="12.75" customHeight="1" x14ac:dyDescent="0.2">
      <c r="B468" s="208"/>
      <c r="C468" s="1"/>
      <c r="D468" s="1"/>
      <c r="E468" s="1"/>
      <c r="F468" s="1"/>
      <c r="G468" s="1"/>
      <c r="H468" s="1"/>
    </row>
    <row r="469" spans="2:8" ht="12.75" customHeight="1" x14ac:dyDescent="0.2">
      <c r="B469" s="208"/>
      <c r="C469" s="1"/>
      <c r="D469" s="1"/>
      <c r="E469" s="1"/>
      <c r="F469" s="1"/>
      <c r="G469" s="1"/>
      <c r="H469" s="1"/>
    </row>
    <row r="470" spans="2:8" ht="12.75" customHeight="1" x14ac:dyDescent="0.2">
      <c r="B470" s="208"/>
      <c r="C470" s="1"/>
      <c r="D470" s="1"/>
      <c r="E470" s="1"/>
      <c r="F470" s="1"/>
      <c r="G470" s="1"/>
      <c r="H470" s="1"/>
    </row>
    <row r="471" spans="2:8" ht="12.75" customHeight="1" x14ac:dyDescent="0.2">
      <c r="B471" s="208"/>
      <c r="C471" s="1"/>
      <c r="D471" s="1"/>
      <c r="E471" s="1"/>
      <c r="F471" s="1"/>
      <c r="G471" s="1"/>
      <c r="H471" s="1"/>
    </row>
    <row r="472" spans="2:8" ht="12.75" customHeight="1" x14ac:dyDescent="0.2">
      <c r="B472" s="208"/>
      <c r="C472" s="1"/>
      <c r="D472" s="1"/>
      <c r="E472" s="1"/>
      <c r="F472" s="1"/>
      <c r="G472" s="1"/>
      <c r="H472" s="1"/>
    </row>
    <row r="473" spans="2:8" ht="12.75" customHeight="1" x14ac:dyDescent="0.2">
      <c r="B473" s="208"/>
      <c r="C473" s="1"/>
      <c r="D473" s="1"/>
      <c r="E473" s="1"/>
      <c r="F473" s="1"/>
      <c r="G473" s="1"/>
      <c r="H473" s="1"/>
    </row>
    <row r="474" spans="2:8" ht="12.75" customHeight="1" x14ac:dyDescent="0.2">
      <c r="B474" s="208"/>
      <c r="C474" s="1"/>
      <c r="D474" s="1"/>
      <c r="E474" s="1"/>
      <c r="F474" s="1"/>
      <c r="G474" s="1"/>
      <c r="H474" s="1"/>
    </row>
    <row r="475" spans="2:8" ht="12.75" customHeight="1" x14ac:dyDescent="0.2">
      <c r="B475" s="208"/>
      <c r="C475" s="1"/>
      <c r="D475" s="1"/>
      <c r="E475" s="1"/>
      <c r="F475" s="1"/>
      <c r="G475" s="1"/>
      <c r="H475" s="1"/>
    </row>
    <row r="476" spans="2:8" ht="12.75" customHeight="1" x14ac:dyDescent="0.2">
      <c r="B476" s="208"/>
      <c r="C476" s="1"/>
      <c r="D476" s="1"/>
      <c r="E476" s="1"/>
      <c r="F476" s="1"/>
      <c r="G476" s="1"/>
      <c r="H476" s="1"/>
    </row>
    <row r="477" spans="2:8" ht="12.75" customHeight="1" x14ac:dyDescent="0.2">
      <c r="B477" s="208"/>
      <c r="C477" s="1"/>
      <c r="D477" s="1"/>
      <c r="E477" s="1"/>
      <c r="F477" s="1"/>
      <c r="G477" s="1"/>
      <c r="H477" s="1"/>
    </row>
    <row r="478" spans="2:8" ht="12.75" customHeight="1" x14ac:dyDescent="0.2">
      <c r="B478" s="208"/>
      <c r="C478" s="1"/>
      <c r="D478" s="1"/>
      <c r="E478" s="1"/>
      <c r="F478" s="1"/>
      <c r="G478" s="1"/>
      <c r="H478" s="1"/>
    </row>
    <row r="479" spans="2:8" ht="12.75" customHeight="1" x14ac:dyDescent="0.2">
      <c r="B479" s="208"/>
      <c r="C479" s="1"/>
      <c r="D479" s="1"/>
      <c r="E479" s="1"/>
      <c r="F479" s="1"/>
      <c r="G479" s="1"/>
      <c r="H479" s="1"/>
    </row>
    <row r="480" spans="2:8" ht="12.75" customHeight="1" x14ac:dyDescent="0.2">
      <c r="B480" s="208"/>
      <c r="C480" s="1"/>
      <c r="D480" s="1"/>
      <c r="E480" s="1"/>
      <c r="F480" s="1"/>
      <c r="G480" s="1"/>
      <c r="H480" s="1"/>
    </row>
    <row r="481" spans="2:8" ht="12.75" customHeight="1" x14ac:dyDescent="0.2">
      <c r="B481" s="208"/>
      <c r="C481" s="1"/>
      <c r="D481" s="1"/>
      <c r="E481" s="1"/>
      <c r="F481" s="1"/>
      <c r="G481" s="1"/>
      <c r="H481" s="1"/>
    </row>
    <row r="482" spans="2:8" ht="12.75" customHeight="1" x14ac:dyDescent="0.2">
      <c r="B482" s="208"/>
      <c r="C482" s="1"/>
      <c r="D482" s="1"/>
      <c r="E482" s="1"/>
      <c r="F482" s="1"/>
      <c r="G482" s="1"/>
      <c r="H482" s="1"/>
    </row>
    <row r="483" spans="2:8" ht="12.75" customHeight="1" x14ac:dyDescent="0.2">
      <c r="B483" s="208"/>
      <c r="C483" s="1"/>
      <c r="D483" s="1"/>
      <c r="E483" s="1"/>
      <c r="F483" s="1"/>
      <c r="G483" s="1"/>
      <c r="H483" s="1"/>
    </row>
    <row r="484" spans="2:8" ht="12.75" customHeight="1" x14ac:dyDescent="0.2">
      <c r="B484" s="208"/>
      <c r="C484" s="1"/>
      <c r="D484" s="1"/>
      <c r="E484" s="1"/>
      <c r="F484" s="1"/>
      <c r="G484" s="1"/>
      <c r="H484" s="1"/>
    </row>
    <row r="485" spans="2:8" ht="12.75" customHeight="1" x14ac:dyDescent="0.2">
      <c r="B485" s="208"/>
      <c r="C485" s="1"/>
      <c r="D485" s="1"/>
      <c r="E485" s="1"/>
      <c r="F485" s="1"/>
      <c r="G485" s="1"/>
      <c r="H485" s="1"/>
    </row>
    <row r="486" spans="2:8" ht="12.75" customHeight="1" x14ac:dyDescent="0.2">
      <c r="B486" s="208"/>
      <c r="C486" s="1"/>
      <c r="D486" s="1"/>
      <c r="E486" s="1"/>
      <c r="F486" s="1"/>
      <c r="G486" s="1"/>
      <c r="H486" s="1"/>
    </row>
    <row r="487" spans="2:8" ht="12.75" customHeight="1" x14ac:dyDescent="0.2">
      <c r="B487" s="208"/>
      <c r="C487" s="1"/>
      <c r="D487" s="1"/>
      <c r="E487" s="1"/>
      <c r="F487" s="1"/>
      <c r="G487" s="1"/>
      <c r="H487" s="1"/>
    </row>
    <row r="488" spans="2:8" ht="12.75" customHeight="1" x14ac:dyDescent="0.2">
      <c r="B488" s="208"/>
      <c r="C488" s="1"/>
      <c r="D488" s="1"/>
      <c r="E488" s="1"/>
      <c r="F488" s="1"/>
      <c r="G488" s="1"/>
      <c r="H488" s="1"/>
    </row>
    <row r="489" spans="2:8" ht="12.75" customHeight="1" x14ac:dyDescent="0.2">
      <c r="B489" s="208"/>
      <c r="C489" s="1"/>
      <c r="D489" s="1"/>
      <c r="E489" s="1"/>
      <c r="F489" s="1"/>
      <c r="G489" s="1"/>
      <c r="H489" s="1"/>
    </row>
    <row r="490" spans="2:8" ht="12.75" customHeight="1" x14ac:dyDescent="0.2">
      <c r="B490" s="208"/>
      <c r="C490" s="1"/>
      <c r="D490" s="1"/>
      <c r="E490" s="1"/>
      <c r="F490" s="1"/>
      <c r="G490" s="1"/>
      <c r="H490" s="1"/>
    </row>
    <row r="491" spans="2:8" ht="12.75" customHeight="1" x14ac:dyDescent="0.2">
      <c r="B491" s="208"/>
      <c r="C491" s="1"/>
      <c r="D491" s="1"/>
      <c r="E491" s="1"/>
      <c r="F491" s="1"/>
      <c r="G491" s="1"/>
      <c r="H491" s="1"/>
    </row>
    <row r="492" spans="2:8" ht="12.75" customHeight="1" x14ac:dyDescent="0.2">
      <c r="B492" s="208"/>
      <c r="C492" s="1"/>
      <c r="D492" s="1"/>
      <c r="E492" s="1"/>
      <c r="F492" s="1"/>
      <c r="G492" s="1"/>
      <c r="H492" s="1"/>
    </row>
    <row r="493" spans="2:8" ht="12.75" customHeight="1" x14ac:dyDescent="0.2">
      <c r="B493" s="208"/>
      <c r="C493" s="1"/>
      <c r="D493" s="1"/>
      <c r="E493" s="1"/>
      <c r="F493" s="1"/>
      <c r="G493" s="1"/>
      <c r="H493" s="1"/>
    </row>
    <row r="494" spans="2:8" ht="12.75" customHeight="1" x14ac:dyDescent="0.2">
      <c r="B494" s="208"/>
      <c r="C494" s="1"/>
      <c r="D494" s="1"/>
      <c r="E494" s="1"/>
      <c r="F494" s="1"/>
      <c r="G494" s="1"/>
      <c r="H494" s="1"/>
    </row>
    <row r="495" spans="2:8" ht="12.75" customHeight="1" x14ac:dyDescent="0.2">
      <c r="B495" s="208"/>
      <c r="C495" s="1"/>
      <c r="D495" s="1"/>
      <c r="E495" s="1"/>
      <c r="F495" s="1"/>
      <c r="G495" s="1"/>
      <c r="H495" s="1"/>
    </row>
    <row r="496" spans="2:8" ht="12.75" customHeight="1" x14ac:dyDescent="0.2">
      <c r="B496" s="208"/>
      <c r="C496" s="1"/>
      <c r="D496" s="1"/>
      <c r="E496" s="1"/>
      <c r="F496" s="1"/>
      <c r="G496" s="1"/>
      <c r="H496" s="1"/>
    </row>
    <row r="497" spans="2:8" ht="12.75" customHeight="1" x14ac:dyDescent="0.2">
      <c r="B497" s="208"/>
      <c r="C497" s="1"/>
      <c r="D497" s="1"/>
      <c r="E497" s="1"/>
      <c r="F497" s="1"/>
      <c r="G497" s="1"/>
      <c r="H497" s="1"/>
    </row>
    <row r="498" spans="2:8" ht="12.75" customHeight="1" x14ac:dyDescent="0.2">
      <c r="B498" s="208"/>
      <c r="C498" s="1"/>
      <c r="D498" s="1"/>
      <c r="E498" s="1"/>
      <c r="F498" s="1"/>
      <c r="G498" s="1"/>
      <c r="H498" s="1"/>
    </row>
    <row r="499" spans="2:8" ht="12.75" customHeight="1" x14ac:dyDescent="0.2">
      <c r="B499" s="208"/>
      <c r="C499" s="1"/>
      <c r="D499" s="1"/>
      <c r="E499" s="1"/>
      <c r="F499" s="1"/>
      <c r="G499" s="1"/>
      <c r="H499" s="1"/>
    </row>
    <row r="500" spans="2:8" ht="12.75" customHeight="1" x14ac:dyDescent="0.2">
      <c r="B500" s="208"/>
      <c r="C500" s="1"/>
      <c r="D500" s="1"/>
      <c r="E500" s="1"/>
      <c r="F500" s="1"/>
      <c r="G500" s="1"/>
      <c r="H500" s="1"/>
    </row>
    <row r="501" spans="2:8" ht="12.75" customHeight="1" x14ac:dyDescent="0.2">
      <c r="B501" s="208"/>
      <c r="C501" s="1"/>
      <c r="D501" s="1"/>
      <c r="E501" s="1"/>
      <c r="F501" s="1"/>
      <c r="G501" s="1"/>
      <c r="H501" s="1"/>
    </row>
    <row r="502" spans="2:8" ht="12.75" customHeight="1" x14ac:dyDescent="0.2">
      <c r="B502" s="208"/>
      <c r="C502" s="1"/>
      <c r="D502" s="1"/>
      <c r="E502" s="1"/>
      <c r="F502" s="1"/>
      <c r="G502" s="1"/>
      <c r="H502" s="1"/>
    </row>
    <row r="503" spans="2:8" ht="12.75" customHeight="1" x14ac:dyDescent="0.2">
      <c r="B503" s="208"/>
      <c r="C503" s="1"/>
      <c r="D503" s="1"/>
      <c r="E503" s="1"/>
      <c r="F503" s="1"/>
      <c r="G503" s="1"/>
      <c r="H503" s="1"/>
    </row>
    <row r="504" spans="2:8" ht="12.75" customHeight="1" x14ac:dyDescent="0.2">
      <c r="B504" s="208"/>
      <c r="C504" s="1"/>
      <c r="D504" s="1"/>
      <c r="E504" s="1"/>
      <c r="F504" s="1"/>
      <c r="G504" s="1"/>
      <c r="H504" s="1"/>
    </row>
    <row r="505" spans="2:8" ht="12.75" customHeight="1" x14ac:dyDescent="0.2">
      <c r="B505" s="208"/>
      <c r="C505" s="1"/>
      <c r="D505" s="1"/>
      <c r="E505" s="1"/>
      <c r="F505" s="1"/>
      <c r="G505" s="1"/>
      <c r="H505" s="1"/>
    </row>
    <row r="506" spans="2:8" ht="12.75" customHeight="1" x14ac:dyDescent="0.2">
      <c r="B506" s="208"/>
      <c r="C506" s="1"/>
      <c r="D506" s="1"/>
      <c r="E506" s="1"/>
      <c r="F506" s="1"/>
      <c r="G506" s="1"/>
      <c r="H506" s="1"/>
    </row>
    <row r="507" spans="2:8" ht="12.75" customHeight="1" x14ac:dyDescent="0.2">
      <c r="B507" s="208"/>
      <c r="C507" s="1"/>
      <c r="D507" s="1"/>
      <c r="E507" s="1"/>
      <c r="F507" s="1"/>
      <c r="G507" s="1"/>
      <c r="H507" s="1"/>
    </row>
    <row r="508" spans="2:8" ht="12.75" customHeight="1" x14ac:dyDescent="0.2">
      <c r="B508" s="208"/>
      <c r="C508" s="1"/>
      <c r="D508" s="1"/>
      <c r="E508" s="1"/>
      <c r="F508" s="1"/>
      <c r="G508" s="1"/>
      <c r="H508" s="1"/>
    </row>
    <row r="509" spans="2:8" ht="12.75" customHeight="1" x14ac:dyDescent="0.2">
      <c r="B509" s="208"/>
      <c r="C509" s="1"/>
      <c r="D509" s="1"/>
      <c r="E509" s="1"/>
      <c r="F509" s="1"/>
      <c r="G509" s="1"/>
      <c r="H509" s="1"/>
    </row>
    <row r="510" spans="2:8" ht="12.75" customHeight="1" x14ac:dyDescent="0.2">
      <c r="B510" s="208"/>
      <c r="C510" s="1"/>
      <c r="D510" s="1"/>
      <c r="E510" s="1"/>
      <c r="F510" s="1"/>
      <c r="G510" s="1"/>
      <c r="H510" s="1"/>
    </row>
    <row r="511" spans="2:8" ht="12.75" customHeight="1" x14ac:dyDescent="0.2">
      <c r="B511" s="208"/>
      <c r="C511" s="1"/>
      <c r="D511" s="1"/>
      <c r="E511" s="1"/>
      <c r="F511" s="1"/>
      <c r="G511" s="1"/>
      <c r="H511" s="1"/>
    </row>
    <row r="512" spans="2:8" ht="12.75" customHeight="1" x14ac:dyDescent="0.2">
      <c r="B512" s="208"/>
      <c r="C512" s="1"/>
      <c r="D512" s="1"/>
      <c r="E512" s="1"/>
      <c r="F512" s="1"/>
      <c r="G512" s="1"/>
      <c r="H512" s="1"/>
    </row>
    <row r="513" spans="2:8" ht="12.75" customHeight="1" x14ac:dyDescent="0.2">
      <c r="B513" s="208"/>
      <c r="C513" s="1"/>
      <c r="D513" s="1"/>
      <c r="E513" s="1"/>
      <c r="F513" s="1"/>
      <c r="G513" s="1"/>
      <c r="H513" s="1"/>
    </row>
    <row r="514" spans="2:8" ht="12.75" customHeight="1" x14ac:dyDescent="0.2">
      <c r="B514" s="208"/>
      <c r="C514" s="1"/>
      <c r="D514" s="1"/>
      <c r="E514" s="1"/>
      <c r="F514" s="1"/>
      <c r="G514" s="1"/>
      <c r="H514" s="1"/>
    </row>
    <row r="515" spans="2:8" ht="12.75" customHeight="1" x14ac:dyDescent="0.2">
      <c r="B515" s="208"/>
      <c r="C515" s="1"/>
      <c r="D515" s="1"/>
      <c r="E515" s="1"/>
      <c r="F515" s="1"/>
      <c r="G515" s="1"/>
      <c r="H515" s="1"/>
    </row>
    <row r="516" spans="2:8" ht="12.75" customHeight="1" x14ac:dyDescent="0.2">
      <c r="B516" s="208"/>
      <c r="C516" s="1"/>
      <c r="D516" s="1"/>
      <c r="E516" s="1"/>
      <c r="F516" s="1"/>
      <c r="G516" s="1"/>
      <c r="H516" s="1"/>
    </row>
    <row r="517" spans="2:8" ht="12.75" customHeight="1" x14ac:dyDescent="0.2">
      <c r="B517" s="208"/>
      <c r="C517" s="1"/>
      <c r="D517" s="1"/>
      <c r="E517" s="1"/>
      <c r="F517" s="1"/>
      <c r="G517" s="1"/>
      <c r="H517" s="1"/>
    </row>
    <row r="518" spans="2:8" ht="12.75" customHeight="1" x14ac:dyDescent="0.2">
      <c r="B518" s="208"/>
      <c r="C518" s="1"/>
      <c r="D518" s="1"/>
      <c r="E518" s="1"/>
      <c r="F518" s="1"/>
      <c r="G518" s="1"/>
      <c r="H518" s="1"/>
    </row>
    <row r="519" spans="2:8" ht="12.75" customHeight="1" x14ac:dyDescent="0.2">
      <c r="B519" s="208"/>
      <c r="C519" s="1"/>
      <c r="D519" s="1"/>
      <c r="E519" s="1"/>
      <c r="F519" s="1"/>
      <c r="G519" s="1"/>
      <c r="H519" s="1"/>
    </row>
    <row r="520" spans="2:8" ht="12.75" customHeight="1" x14ac:dyDescent="0.2">
      <c r="B520" s="208"/>
      <c r="C520" s="1"/>
      <c r="D520" s="1"/>
      <c r="E520" s="1"/>
      <c r="F520" s="1"/>
      <c r="G520" s="1"/>
      <c r="H520" s="1"/>
    </row>
    <row r="521" spans="2:8" ht="12.75" customHeight="1" x14ac:dyDescent="0.2">
      <c r="B521" s="208"/>
      <c r="C521" s="1"/>
      <c r="D521" s="1"/>
      <c r="E521" s="1"/>
      <c r="F521" s="1"/>
      <c r="G521" s="1"/>
      <c r="H521" s="1"/>
    </row>
    <row r="522" spans="2:8" ht="12.75" customHeight="1" x14ac:dyDescent="0.2">
      <c r="B522" s="208"/>
      <c r="C522" s="1"/>
      <c r="D522" s="1"/>
      <c r="E522" s="1"/>
      <c r="F522" s="1"/>
      <c r="G522" s="1"/>
      <c r="H522" s="1"/>
    </row>
    <row r="523" spans="2:8" ht="12.75" customHeight="1" x14ac:dyDescent="0.2">
      <c r="B523" s="208"/>
      <c r="C523" s="1"/>
      <c r="D523" s="1"/>
      <c r="E523" s="1"/>
      <c r="F523" s="1"/>
      <c r="G523" s="1"/>
      <c r="H523" s="1"/>
    </row>
    <row r="524" spans="2:8" ht="12.75" customHeight="1" x14ac:dyDescent="0.2">
      <c r="B524" s="208"/>
      <c r="C524" s="1"/>
      <c r="D524" s="1"/>
      <c r="E524" s="1"/>
      <c r="F524" s="1"/>
      <c r="G524" s="1"/>
      <c r="H524" s="1"/>
    </row>
    <row r="525" spans="2:8" ht="12.75" customHeight="1" x14ac:dyDescent="0.2">
      <c r="B525" s="208"/>
      <c r="C525" s="1"/>
      <c r="D525" s="1"/>
      <c r="E525" s="1"/>
      <c r="F525" s="1"/>
      <c r="G525" s="1"/>
      <c r="H525" s="1"/>
    </row>
    <row r="526" spans="2:8" ht="12.75" customHeight="1" x14ac:dyDescent="0.2">
      <c r="B526" s="208"/>
      <c r="C526" s="1"/>
      <c r="D526" s="1"/>
      <c r="E526" s="1"/>
      <c r="F526" s="1"/>
      <c r="G526" s="1"/>
      <c r="H526" s="1"/>
    </row>
    <row r="527" spans="2:8" ht="12.75" customHeight="1" x14ac:dyDescent="0.2">
      <c r="B527" s="208"/>
      <c r="C527" s="1"/>
      <c r="D527" s="1"/>
      <c r="E527" s="1"/>
      <c r="F527" s="1"/>
      <c r="G527" s="1"/>
      <c r="H527" s="1"/>
    </row>
    <row r="528" spans="2:8" ht="12.75" customHeight="1" x14ac:dyDescent="0.2">
      <c r="B528" s="208"/>
      <c r="C528" s="1"/>
      <c r="D528" s="1"/>
      <c r="E528" s="1"/>
      <c r="F528" s="1"/>
      <c r="G528" s="1"/>
      <c r="H528" s="1"/>
    </row>
    <row r="529" spans="2:8" ht="12.75" customHeight="1" x14ac:dyDescent="0.2">
      <c r="B529" s="208"/>
      <c r="C529" s="1"/>
      <c r="D529" s="1"/>
      <c r="E529" s="1"/>
      <c r="F529" s="1"/>
      <c r="G529" s="1"/>
      <c r="H529" s="1"/>
    </row>
    <row r="530" spans="2:8" ht="12.75" customHeight="1" x14ac:dyDescent="0.2">
      <c r="B530" s="208"/>
      <c r="C530" s="1"/>
      <c r="D530" s="1"/>
      <c r="E530" s="1"/>
      <c r="F530" s="1"/>
      <c r="G530" s="1"/>
      <c r="H530" s="1"/>
    </row>
    <row r="531" spans="2:8" ht="12.75" customHeight="1" x14ac:dyDescent="0.2">
      <c r="B531" s="208"/>
      <c r="C531" s="1"/>
      <c r="D531" s="1"/>
      <c r="E531" s="1"/>
      <c r="F531" s="1"/>
      <c r="G531" s="1"/>
      <c r="H531" s="1"/>
    </row>
    <row r="532" spans="2:8" ht="12.75" customHeight="1" x14ac:dyDescent="0.2">
      <c r="B532" s="208"/>
      <c r="C532" s="1"/>
      <c r="D532" s="1"/>
      <c r="E532" s="1"/>
      <c r="F532" s="1"/>
      <c r="G532" s="1"/>
      <c r="H532" s="1"/>
    </row>
    <row r="533" spans="2:8" ht="12.75" customHeight="1" x14ac:dyDescent="0.2">
      <c r="B533" s="208"/>
      <c r="C533" s="1"/>
      <c r="D533" s="1"/>
      <c r="E533" s="1"/>
      <c r="F533" s="1"/>
      <c r="G533" s="1"/>
      <c r="H533" s="1"/>
    </row>
    <row r="534" spans="2:8" ht="12.75" customHeight="1" x14ac:dyDescent="0.2">
      <c r="B534" s="208"/>
      <c r="C534" s="1"/>
      <c r="D534" s="1"/>
      <c r="E534" s="1"/>
      <c r="F534" s="1"/>
      <c r="G534" s="1"/>
      <c r="H534" s="1"/>
    </row>
    <row r="535" spans="2:8" ht="12.75" customHeight="1" x14ac:dyDescent="0.2">
      <c r="B535" s="208"/>
      <c r="C535" s="1"/>
      <c r="D535" s="1"/>
      <c r="E535" s="1"/>
      <c r="F535" s="1"/>
      <c r="G535" s="1"/>
      <c r="H535" s="1"/>
    </row>
    <row r="536" spans="2:8" ht="12.75" customHeight="1" x14ac:dyDescent="0.2">
      <c r="B536" s="208"/>
      <c r="C536" s="1"/>
      <c r="D536" s="1"/>
      <c r="E536" s="1"/>
      <c r="F536" s="1"/>
      <c r="G536" s="1"/>
      <c r="H536" s="1"/>
    </row>
    <row r="537" spans="2:8" ht="12.75" customHeight="1" x14ac:dyDescent="0.2">
      <c r="B537" s="208"/>
      <c r="C537" s="1"/>
      <c r="D537" s="1"/>
      <c r="E537" s="1"/>
      <c r="F537" s="1"/>
      <c r="G537" s="1"/>
      <c r="H537" s="1"/>
    </row>
    <row r="538" spans="2:8" ht="12.75" customHeight="1" x14ac:dyDescent="0.2">
      <c r="B538" s="208"/>
      <c r="C538" s="1"/>
      <c r="D538" s="1"/>
      <c r="E538" s="1"/>
      <c r="F538" s="1"/>
      <c r="G538" s="1"/>
      <c r="H538" s="1"/>
    </row>
    <row r="539" spans="2:8" ht="12.75" customHeight="1" x14ac:dyDescent="0.2">
      <c r="B539" s="208"/>
      <c r="C539" s="1"/>
      <c r="D539" s="1"/>
      <c r="E539" s="1"/>
      <c r="F539" s="1"/>
      <c r="G539" s="1"/>
      <c r="H539" s="1"/>
    </row>
    <row r="540" spans="2:8" ht="12.75" customHeight="1" x14ac:dyDescent="0.2">
      <c r="B540" s="208"/>
      <c r="C540" s="1"/>
      <c r="D540" s="1"/>
      <c r="E540" s="1"/>
      <c r="F540" s="1"/>
      <c r="G540" s="1"/>
      <c r="H540" s="1"/>
    </row>
    <row r="541" spans="2:8" ht="12.75" customHeight="1" x14ac:dyDescent="0.2">
      <c r="B541" s="208"/>
      <c r="C541" s="1"/>
      <c r="D541" s="1"/>
      <c r="E541" s="1"/>
      <c r="F541" s="1"/>
      <c r="G541" s="1"/>
      <c r="H541" s="1"/>
    </row>
    <row r="542" spans="2:8" ht="12.75" customHeight="1" x14ac:dyDescent="0.2">
      <c r="B542" s="208"/>
      <c r="C542" s="1"/>
      <c r="D542" s="1"/>
      <c r="E542" s="1"/>
      <c r="F542" s="1"/>
      <c r="G542" s="1"/>
      <c r="H542" s="1"/>
    </row>
    <row r="543" spans="2:8" ht="12.75" customHeight="1" x14ac:dyDescent="0.2">
      <c r="B543" s="208"/>
      <c r="C543" s="1"/>
      <c r="D543" s="1"/>
      <c r="E543" s="1"/>
      <c r="F543" s="1"/>
      <c r="G543" s="1"/>
      <c r="H543" s="1"/>
    </row>
    <row r="544" spans="2:8" ht="12.75" customHeight="1" x14ac:dyDescent="0.2">
      <c r="B544" s="208"/>
      <c r="C544" s="1"/>
      <c r="D544" s="1"/>
      <c r="E544" s="1"/>
      <c r="F544" s="1"/>
      <c r="G544" s="1"/>
      <c r="H544" s="1"/>
    </row>
    <row r="545" spans="2:8" ht="12.75" customHeight="1" x14ac:dyDescent="0.2">
      <c r="B545" s="208"/>
      <c r="C545" s="1"/>
      <c r="D545" s="1"/>
      <c r="E545" s="1"/>
      <c r="F545" s="1"/>
      <c r="G545" s="1"/>
      <c r="H545" s="1"/>
    </row>
    <row r="546" spans="2:8" ht="12.75" customHeight="1" x14ac:dyDescent="0.2">
      <c r="B546" s="208"/>
      <c r="C546" s="1"/>
      <c r="D546" s="1"/>
      <c r="E546" s="1"/>
      <c r="F546" s="1"/>
      <c r="G546" s="1"/>
      <c r="H546" s="1"/>
    </row>
    <row r="547" spans="2:8" ht="12.75" customHeight="1" x14ac:dyDescent="0.2">
      <c r="B547" s="208"/>
      <c r="C547" s="1"/>
      <c r="D547" s="1"/>
      <c r="E547" s="1"/>
      <c r="F547" s="1"/>
      <c r="G547" s="1"/>
      <c r="H547" s="1"/>
    </row>
    <row r="548" spans="2:8" ht="12.75" customHeight="1" x14ac:dyDescent="0.2">
      <c r="B548" s="208"/>
      <c r="C548" s="1"/>
      <c r="D548" s="1"/>
      <c r="E548" s="1"/>
      <c r="F548" s="1"/>
      <c r="G548" s="1"/>
      <c r="H548" s="1"/>
    </row>
    <row r="549" spans="2:8" ht="12.75" customHeight="1" x14ac:dyDescent="0.2">
      <c r="B549" s="208"/>
      <c r="C549" s="1"/>
      <c r="D549" s="1"/>
      <c r="E549" s="1"/>
      <c r="F549" s="1"/>
      <c r="G549" s="1"/>
      <c r="H549" s="1"/>
    </row>
    <row r="550" spans="2:8" ht="12.75" customHeight="1" x14ac:dyDescent="0.2">
      <c r="B550" s="208"/>
      <c r="C550" s="1"/>
      <c r="D550" s="1"/>
      <c r="E550" s="1"/>
      <c r="F550" s="1"/>
      <c r="G550" s="1"/>
      <c r="H550" s="1"/>
    </row>
    <row r="551" spans="2:8" ht="12.75" customHeight="1" x14ac:dyDescent="0.2">
      <c r="B551" s="208"/>
      <c r="C551" s="1"/>
      <c r="D551" s="1"/>
      <c r="E551" s="1"/>
      <c r="F551" s="1"/>
      <c r="G551" s="1"/>
      <c r="H551" s="1"/>
    </row>
    <row r="552" spans="2:8" ht="12.75" customHeight="1" x14ac:dyDescent="0.2">
      <c r="B552" s="208"/>
      <c r="C552" s="1"/>
      <c r="D552" s="1"/>
      <c r="E552" s="1"/>
      <c r="F552" s="1"/>
      <c r="G552" s="1"/>
      <c r="H552" s="1"/>
    </row>
    <row r="553" spans="2:8" ht="12.75" customHeight="1" x14ac:dyDescent="0.2">
      <c r="B553" s="208"/>
      <c r="C553" s="1"/>
      <c r="D553" s="1"/>
      <c r="E553" s="1"/>
      <c r="F553" s="1"/>
      <c r="G553" s="1"/>
      <c r="H553" s="1"/>
    </row>
    <row r="554" spans="2:8" ht="12.75" customHeight="1" x14ac:dyDescent="0.2">
      <c r="B554" s="208"/>
      <c r="C554" s="1"/>
      <c r="D554" s="1"/>
      <c r="E554" s="1"/>
      <c r="F554" s="1"/>
      <c r="G554" s="1"/>
      <c r="H554" s="1"/>
    </row>
    <row r="555" spans="2:8" ht="12.75" customHeight="1" x14ac:dyDescent="0.2">
      <c r="B555" s="208"/>
      <c r="C555" s="1"/>
      <c r="D555" s="1"/>
      <c r="E555" s="1"/>
      <c r="F555" s="1"/>
      <c r="G555" s="1"/>
      <c r="H555" s="1"/>
    </row>
    <row r="556" spans="2:8" ht="12.75" customHeight="1" x14ac:dyDescent="0.2">
      <c r="B556" s="208"/>
      <c r="C556" s="1"/>
      <c r="D556" s="1"/>
      <c r="E556" s="1"/>
      <c r="F556" s="1"/>
      <c r="G556" s="1"/>
      <c r="H556" s="1"/>
    </row>
    <row r="557" spans="2:8" ht="12.75" customHeight="1" x14ac:dyDescent="0.2">
      <c r="B557" s="208"/>
      <c r="C557" s="1"/>
      <c r="D557" s="1"/>
      <c r="E557" s="1"/>
      <c r="F557" s="1"/>
      <c r="G557" s="1"/>
      <c r="H557" s="1"/>
    </row>
    <row r="558" spans="2:8" ht="12.75" customHeight="1" x14ac:dyDescent="0.2">
      <c r="B558" s="208"/>
      <c r="C558" s="1"/>
      <c r="D558" s="1"/>
      <c r="E558" s="1"/>
      <c r="F558" s="1"/>
      <c r="G558" s="1"/>
      <c r="H558" s="1"/>
    </row>
    <row r="559" spans="2:8" ht="12.75" customHeight="1" x14ac:dyDescent="0.2">
      <c r="B559" s="208"/>
      <c r="C559" s="1"/>
      <c r="D559" s="1"/>
      <c r="E559" s="1"/>
      <c r="F559" s="1"/>
      <c r="G559" s="1"/>
      <c r="H559" s="1"/>
    </row>
    <row r="560" spans="2:8" ht="12.75" customHeight="1" x14ac:dyDescent="0.2">
      <c r="B560" s="208"/>
      <c r="C560" s="1"/>
      <c r="D560" s="1"/>
      <c r="E560" s="1"/>
      <c r="F560" s="1"/>
      <c r="G560" s="1"/>
      <c r="H560" s="1"/>
    </row>
    <row r="561" spans="2:8" ht="12.75" customHeight="1" x14ac:dyDescent="0.2">
      <c r="B561" s="208"/>
      <c r="C561" s="1"/>
      <c r="D561" s="1"/>
      <c r="E561" s="1"/>
      <c r="F561" s="1"/>
      <c r="G561" s="1"/>
      <c r="H561" s="1"/>
    </row>
    <row r="562" spans="2:8" ht="12.75" customHeight="1" x14ac:dyDescent="0.2">
      <c r="B562" s="208"/>
      <c r="C562" s="1"/>
      <c r="D562" s="1"/>
      <c r="E562" s="1"/>
      <c r="F562" s="1"/>
      <c r="G562" s="1"/>
      <c r="H562" s="1"/>
    </row>
    <row r="563" spans="2:8" ht="12.75" customHeight="1" x14ac:dyDescent="0.2">
      <c r="B563" s="208"/>
      <c r="C563" s="1"/>
      <c r="D563" s="1"/>
      <c r="E563" s="1"/>
      <c r="F563" s="1"/>
      <c r="G563" s="1"/>
      <c r="H563" s="1"/>
    </row>
    <row r="564" spans="2:8" ht="12.75" customHeight="1" x14ac:dyDescent="0.2">
      <c r="B564" s="208"/>
      <c r="C564" s="1"/>
      <c r="D564" s="1"/>
      <c r="E564" s="1"/>
      <c r="F564" s="1"/>
      <c r="G564" s="1"/>
      <c r="H564" s="1"/>
    </row>
    <row r="565" spans="2:8" ht="12.75" customHeight="1" x14ac:dyDescent="0.2">
      <c r="B565" s="208"/>
      <c r="C565" s="1"/>
      <c r="D565" s="1"/>
      <c r="E565" s="1"/>
      <c r="F565" s="1"/>
      <c r="G565" s="1"/>
      <c r="H565" s="1"/>
    </row>
    <row r="566" spans="2:8" ht="12.75" customHeight="1" x14ac:dyDescent="0.2">
      <c r="B566" s="208"/>
      <c r="C566" s="1"/>
      <c r="D566" s="1"/>
      <c r="E566" s="1"/>
      <c r="F566" s="1"/>
      <c r="G566" s="1"/>
      <c r="H566" s="1"/>
    </row>
    <row r="567" spans="2:8" ht="12.75" customHeight="1" x14ac:dyDescent="0.2">
      <c r="B567" s="208"/>
      <c r="C567" s="1"/>
      <c r="D567" s="1"/>
      <c r="E567" s="1"/>
      <c r="F567" s="1"/>
      <c r="G567" s="1"/>
      <c r="H567" s="1"/>
    </row>
    <row r="568" spans="2:8" ht="12.75" customHeight="1" x14ac:dyDescent="0.2">
      <c r="B568" s="208"/>
      <c r="C568" s="1"/>
      <c r="D568" s="1"/>
      <c r="E568" s="1"/>
      <c r="F568" s="1"/>
      <c r="G568" s="1"/>
      <c r="H568" s="1"/>
    </row>
    <row r="569" spans="2:8" ht="12.75" customHeight="1" x14ac:dyDescent="0.2">
      <c r="B569" s="208"/>
      <c r="C569" s="1"/>
      <c r="D569" s="1"/>
      <c r="E569" s="1"/>
      <c r="F569" s="1"/>
      <c r="G569" s="1"/>
      <c r="H569" s="1"/>
    </row>
    <row r="570" spans="2:8" ht="12.75" customHeight="1" x14ac:dyDescent="0.2">
      <c r="B570" s="208"/>
      <c r="C570" s="1"/>
      <c r="D570" s="1"/>
      <c r="E570" s="1"/>
      <c r="F570" s="1"/>
      <c r="G570" s="1"/>
      <c r="H570" s="1"/>
    </row>
    <row r="571" spans="2:8" ht="12.75" customHeight="1" x14ac:dyDescent="0.2">
      <c r="B571" s="208"/>
      <c r="C571" s="1"/>
      <c r="D571" s="1"/>
      <c r="E571" s="1"/>
      <c r="F571" s="1"/>
      <c r="G571" s="1"/>
      <c r="H571" s="1"/>
    </row>
    <row r="572" spans="2:8" ht="12.75" customHeight="1" x14ac:dyDescent="0.2">
      <c r="B572" s="208"/>
      <c r="C572" s="1"/>
      <c r="D572" s="1"/>
      <c r="E572" s="1"/>
      <c r="F572" s="1"/>
      <c r="G572" s="1"/>
      <c r="H572" s="1"/>
    </row>
    <row r="573" spans="2:8" ht="12.75" customHeight="1" x14ac:dyDescent="0.2">
      <c r="B573" s="208"/>
      <c r="C573" s="1"/>
      <c r="D573" s="1"/>
      <c r="E573" s="1"/>
      <c r="F573" s="1"/>
      <c r="G573" s="1"/>
      <c r="H573" s="1"/>
    </row>
    <row r="574" spans="2:8" ht="12.75" customHeight="1" x14ac:dyDescent="0.2">
      <c r="B574" s="208"/>
      <c r="C574" s="1"/>
      <c r="D574" s="1"/>
      <c r="E574" s="1"/>
      <c r="F574" s="1"/>
      <c r="G574" s="1"/>
      <c r="H574" s="1"/>
    </row>
    <row r="575" spans="2:8" ht="12.75" customHeight="1" x14ac:dyDescent="0.2">
      <c r="B575" s="208"/>
      <c r="C575" s="1"/>
      <c r="D575" s="1"/>
      <c r="E575" s="1"/>
      <c r="F575" s="1"/>
      <c r="G575" s="1"/>
      <c r="H575" s="1"/>
    </row>
    <row r="576" spans="2:8" ht="12.75" customHeight="1" x14ac:dyDescent="0.2">
      <c r="B576" s="208"/>
      <c r="C576" s="1"/>
      <c r="D576" s="1"/>
      <c r="E576" s="1"/>
      <c r="F576" s="1"/>
      <c r="G576" s="1"/>
      <c r="H576" s="1"/>
    </row>
    <row r="577" spans="2:8" ht="12.75" customHeight="1" x14ac:dyDescent="0.2">
      <c r="B577" s="208"/>
      <c r="C577" s="1"/>
      <c r="D577" s="1"/>
      <c r="E577" s="1"/>
      <c r="F577" s="1"/>
      <c r="G577" s="1"/>
      <c r="H577" s="1"/>
    </row>
    <row r="578" spans="2:8" ht="12.75" customHeight="1" x14ac:dyDescent="0.2">
      <c r="B578" s="208"/>
      <c r="C578" s="1"/>
      <c r="D578" s="1"/>
      <c r="E578" s="1"/>
      <c r="F578" s="1"/>
      <c r="G578" s="1"/>
      <c r="H578" s="1"/>
    </row>
    <row r="579" spans="2:8" ht="12.75" customHeight="1" x14ac:dyDescent="0.2">
      <c r="B579" s="208"/>
      <c r="C579" s="1"/>
      <c r="D579" s="1"/>
      <c r="E579" s="1"/>
      <c r="F579" s="1"/>
      <c r="G579" s="1"/>
      <c r="H579" s="1"/>
    </row>
    <row r="580" spans="2:8" ht="12.75" customHeight="1" x14ac:dyDescent="0.2">
      <c r="B580" s="208"/>
      <c r="C580" s="1"/>
      <c r="D580" s="1"/>
      <c r="E580" s="1"/>
      <c r="F580" s="1"/>
      <c r="G580" s="1"/>
      <c r="H580" s="1"/>
    </row>
    <row r="581" spans="2:8" ht="12.75" customHeight="1" x14ac:dyDescent="0.2">
      <c r="B581" s="208"/>
      <c r="C581" s="1"/>
      <c r="D581" s="1"/>
      <c r="E581" s="1"/>
      <c r="F581" s="1"/>
      <c r="G581" s="1"/>
      <c r="H581" s="1"/>
    </row>
    <row r="582" spans="2:8" ht="12.75" customHeight="1" x14ac:dyDescent="0.2">
      <c r="B582" s="208"/>
      <c r="C582" s="1"/>
      <c r="D582" s="1"/>
      <c r="E582" s="1"/>
      <c r="F582" s="1"/>
      <c r="G582" s="1"/>
      <c r="H582" s="1"/>
    </row>
    <row r="583" spans="2:8" ht="12.75" customHeight="1" x14ac:dyDescent="0.2">
      <c r="B583" s="208"/>
      <c r="C583" s="1"/>
      <c r="D583" s="1"/>
      <c r="E583" s="1"/>
      <c r="F583" s="1"/>
      <c r="G583" s="1"/>
      <c r="H583" s="1"/>
    </row>
    <row r="584" spans="2:8" ht="12.75" customHeight="1" x14ac:dyDescent="0.2">
      <c r="B584" s="208"/>
      <c r="C584" s="1"/>
      <c r="D584" s="1"/>
      <c r="E584" s="1"/>
      <c r="F584" s="1"/>
      <c r="G584" s="1"/>
      <c r="H584" s="1"/>
    </row>
    <row r="585" spans="2:8" ht="12.75" customHeight="1" x14ac:dyDescent="0.2">
      <c r="B585" s="208"/>
      <c r="C585" s="1"/>
      <c r="D585" s="1"/>
      <c r="E585" s="1"/>
      <c r="F585" s="1"/>
      <c r="G585" s="1"/>
      <c r="H585" s="1"/>
    </row>
    <row r="586" spans="2:8" ht="12.75" customHeight="1" x14ac:dyDescent="0.2">
      <c r="B586" s="208"/>
      <c r="C586" s="1"/>
      <c r="D586" s="1"/>
      <c r="E586" s="1"/>
      <c r="F586" s="1"/>
      <c r="G586" s="1"/>
      <c r="H586" s="1"/>
    </row>
    <row r="587" spans="2:8" ht="12.75" customHeight="1" x14ac:dyDescent="0.2">
      <c r="B587" s="208"/>
      <c r="C587" s="1"/>
      <c r="D587" s="1"/>
      <c r="E587" s="1"/>
      <c r="F587" s="1"/>
      <c r="G587" s="1"/>
      <c r="H587" s="1"/>
    </row>
    <row r="588" spans="2:8" ht="12.75" customHeight="1" x14ac:dyDescent="0.2">
      <c r="B588" s="208"/>
      <c r="C588" s="1"/>
      <c r="D588" s="1"/>
      <c r="E588" s="1"/>
      <c r="F588" s="1"/>
      <c r="G588" s="1"/>
      <c r="H588" s="1"/>
    </row>
    <row r="589" spans="2:8" ht="12.75" customHeight="1" x14ac:dyDescent="0.2">
      <c r="B589" s="208"/>
      <c r="C589" s="1"/>
      <c r="D589" s="1"/>
      <c r="E589" s="1"/>
      <c r="F589" s="1"/>
      <c r="G589" s="1"/>
      <c r="H589" s="1"/>
    </row>
    <row r="590" spans="2:8" ht="12.75" customHeight="1" x14ac:dyDescent="0.2">
      <c r="B590" s="208"/>
      <c r="C590" s="1"/>
      <c r="D590" s="1"/>
      <c r="E590" s="1"/>
      <c r="F590" s="1"/>
      <c r="G590" s="1"/>
      <c r="H590" s="1"/>
    </row>
    <row r="591" spans="2:8" ht="12.75" customHeight="1" x14ac:dyDescent="0.2">
      <c r="B591" s="208"/>
      <c r="C591" s="1"/>
      <c r="D591" s="1"/>
      <c r="E591" s="1"/>
      <c r="F591" s="1"/>
      <c r="G591" s="1"/>
      <c r="H591" s="1"/>
    </row>
    <row r="592" spans="2:8" ht="12.75" customHeight="1" x14ac:dyDescent="0.2">
      <c r="B592" s="208"/>
      <c r="C592" s="1"/>
      <c r="D592" s="1"/>
      <c r="E592" s="1"/>
      <c r="F592" s="1"/>
      <c r="G592" s="1"/>
      <c r="H592" s="1"/>
    </row>
    <row r="593" spans="2:8" ht="12.75" customHeight="1" x14ac:dyDescent="0.2">
      <c r="B593" s="208"/>
      <c r="C593" s="1"/>
      <c r="D593" s="1"/>
      <c r="E593" s="1"/>
      <c r="F593" s="1"/>
      <c r="G593" s="1"/>
      <c r="H593" s="1"/>
    </row>
    <row r="594" spans="2:8" ht="12.75" customHeight="1" x14ac:dyDescent="0.2">
      <c r="B594" s="208"/>
      <c r="C594" s="1"/>
      <c r="D594" s="1"/>
      <c r="E594" s="1"/>
      <c r="F594" s="1"/>
      <c r="G594" s="1"/>
      <c r="H594" s="1"/>
    </row>
    <row r="595" spans="2:8" ht="12.75" customHeight="1" x14ac:dyDescent="0.2">
      <c r="B595" s="208"/>
      <c r="C595" s="1"/>
      <c r="D595" s="1"/>
      <c r="E595" s="1"/>
      <c r="F595" s="1"/>
      <c r="G595" s="1"/>
      <c r="H595" s="1"/>
    </row>
    <row r="596" spans="2:8" ht="12.75" customHeight="1" x14ac:dyDescent="0.2">
      <c r="B596" s="208"/>
      <c r="C596" s="1"/>
      <c r="D596" s="1"/>
      <c r="E596" s="1"/>
      <c r="F596" s="1"/>
      <c r="G596" s="1"/>
      <c r="H596" s="1"/>
    </row>
    <row r="597" spans="2:8" ht="12.75" customHeight="1" x14ac:dyDescent="0.2">
      <c r="B597" s="208"/>
      <c r="C597" s="1"/>
      <c r="D597" s="1"/>
      <c r="E597" s="1"/>
      <c r="F597" s="1"/>
      <c r="G597" s="1"/>
      <c r="H597" s="1"/>
    </row>
    <row r="598" spans="2:8" ht="12.75" customHeight="1" x14ac:dyDescent="0.2">
      <c r="B598" s="208"/>
      <c r="C598" s="1"/>
      <c r="D598" s="1"/>
      <c r="E598" s="1"/>
      <c r="F598" s="1"/>
      <c r="G598" s="1"/>
      <c r="H598" s="1"/>
    </row>
    <row r="599" spans="2:8" ht="12.75" customHeight="1" x14ac:dyDescent="0.2">
      <c r="B599" s="208"/>
      <c r="C599" s="1"/>
      <c r="D599" s="1"/>
      <c r="E599" s="1"/>
      <c r="F599" s="1"/>
      <c r="G599" s="1"/>
      <c r="H599" s="1"/>
    </row>
    <row r="600" spans="2:8" ht="12.75" customHeight="1" x14ac:dyDescent="0.2">
      <c r="B600" s="208"/>
      <c r="C600" s="1"/>
      <c r="D600" s="1"/>
      <c r="E600" s="1"/>
      <c r="F600" s="1"/>
      <c r="G600" s="1"/>
      <c r="H600" s="1"/>
    </row>
    <row r="601" spans="2:8" ht="12.75" customHeight="1" x14ac:dyDescent="0.2">
      <c r="B601" s="208"/>
      <c r="C601" s="1"/>
      <c r="D601" s="1"/>
      <c r="E601" s="1"/>
      <c r="F601" s="1"/>
      <c r="G601" s="1"/>
      <c r="H601" s="1"/>
    </row>
    <row r="602" spans="2:8" ht="12.75" customHeight="1" x14ac:dyDescent="0.2">
      <c r="B602" s="208"/>
      <c r="C602" s="1"/>
      <c r="D602" s="1"/>
      <c r="E602" s="1"/>
      <c r="F602" s="1"/>
      <c r="G602" s="1"/>
      <c r="H602" s="1"/>
    </row>
    <row r="603" spans="2:8" ht="12.75" customHeight="1" x14ac:dyDescent="0.2">
      <c r="B603" s="208"/>
      <c r="C603" s="1"/>
      <c r="D603" s="1"/>
      <c r="E603" s="1"/>
      <c r="F603" s="1"/>
      <c r="G603" s="1"/>
      <c r="H603" s="1"/>
    </row>
    <row r="604" spans="2:8" ht="12.75" customHeight="1" x14ac:dyDescent="0.2">
      <c r="B604" s="208"/>
      <c r="C604" s="1"/>
      <c r="D604" s="1"/>
      <c r="E604" s="1"/>
      <c r="F604" s="1"/>
      <c r="G604" s="1"/>
      <c r="H604" s="1"/>
    </row>
    <row r="605" spans="2:8" ht="12.75" customHeight="1" x14ac:dyDescent="0.2">
      <c r="B605" s="208"/>
      <c r="C605" s="1"/>
      <c r="D605" s="1"/>
      <c r="E605" s="1"/>
      <c r="F605" s="1"/>
      <c r="G605" s="1"/>
      <c r="H605" s="1"/>
    </row>
    <row r="606" spans="2:8" ht="12.75" customHeight="1" x14ac:dyDescent="0.2">
      <c r="B606" s="208"/>
      <c r="C606" s="1"/>
      <c r="D606" s="1"/>
      <c r="E606" s="1"/>
      <c r="F606" s="1"/>
      <c r="G606" s="1"/>
      <c r="H606" s="1"/>
    </row>
    <row r="607" spans="2:8" ht="12.75" customHeight="1" x14ac:dyDescent="0.2">
      <c r="B607" s="208"/>
      <c r="C607" s="1"/>
      <c r="D607" s="1"/>
      <c r="E607" s="1"/>
      <c r="F607" s="1"/>
      <c r="G607" s="1"/>
      <c r="H607" s="1"/>
    </row>
    <row r="608" spans="2:8" ht="12.75" customHeight="1" x14ac:dyDescent="0.2">
      <c r="B608" s="208"/>
      <c r="C608" s="1"/>
      <c r="D608" s="1"/>
      <c r="E608" s="1"/>
      <c r="F608" s="1"/>
      <c r="G608" s="1"/>
      <c r="H608" s="1"/>
    </row>
    <row r="609" spans="2:8" ht="12.75" customHeight="1" x14ac:dyDescent="0.2">
      <c r="B609" s="208"/>
      <c r="C609" s="1"/>
      <c r="D609" s="1"/>
      <c r="E609" s="1"/>
      <c r="F609" s="1"/>
      <c r="G609" s="1"/>
      <c r="H609" s="1"/>
    </row>
    <row r="610" spans="2:8" ht="12.75" customHeight="1" x14ac:dyDescent="0.2">
      <c r="B610" s="208"/>
      <c r="C610" s="1"/>
      <c r="D610" s="1"/>
      <c r="E610" s="1"/>
      <c r="F610" s="1"/>
      <c r="G610" s="1"/>
      <c r="H610" s="1"/>
    </row>
    <row r="611" spans="2:8" ht="12.75" customHeight="1" x14ac:dyDescent="0.2">
      <c r="B611" s="208"/>
      <c r="C611" s="1"/>
      <c r="D611" s="1"/>
      <c r="E611" s="1"/>
      <c r="F611" s="1"/>
      <c r="G611" s="1"/>
      <c r="H611" s="1"/>
    </row>
    <row r="612" spans="2:8" ht="12.75" customHeight="1" x14ac:dyDescent="0.2">
      <c r="B612" s="208"/>
      <c r="C612" s="1"/>
      <c r="D612" s="1"/>
      <c r="E612" s="1"/>
      <c r="F612" s="1"/>
      <c r="G612" s="1"/>
      <c r="H612" s="1"/>
    </row>
    <row r="613" spans="2:8" ht="12.75" customHeight="1" x14ac:dyDescent="0.2">
      <c r="B613" s="208"/>
      <c r="C613" s="1"/>
      <c r="D613" s="1"/>
      <c r="E613" s="1"/>
      <c r="F613" s="1"/>
      <c r="G613" s="1"/>
      <c r="H613" s="1"/>
    </row>
    <row r="614" spans="2:8" ht="12.75" customHeight="1" x14ac:dyDescent="0.2">
      <c r="B614" s="208"/>
      <c r="C614" s="1"/>
      <c r="D614" s="1"/>
      <c r="E614" s="1"/>
      <c r="F614" s="1"/>
      <c r="G614" s="1"/>
      <c r="H614" s="1"/>
    </row>
    <row r="615" spans="2:8" ht="12.75" customHeight="1" x14ac:dyDescent="0.2">
      <c r="B615" s="208"/>
      <c r="C615" s="1"/>
      <c r="D615" s="1"/>
      <c r="E615" s="1"/>
      <c r="F615" s="1"/>
      <c r="G615" s="1"/>
      <c r="H615" s="1"/>
    </row>
    <row r="616" spans="2:8" ht="12.75" customHeight="1" x14ac:dyDescent="0.2">
      <c r="B616" s="208"/>
      <c r="C616" s="1"/>
      <c r="D616" s="1"/>
      <c r="E616" s="1"/>
      <c r="F616" s="1"/>
      <c r="G616" s="1"/>
      <c r="H616" s="1"/>
    </row>
    <row r="617" spans="2:8" ht="12.75" customHeight="1" x14ac:dyDescent="0.2">
      <c r="B617" s="208"/>
      <c r="C617" s="1"/>
      <c r="D617" s="1"/>
      <c r="E617" s="1"/>
      <c r="F617" s="1"/>
      <c r="G617" s="1"/>
      <c r="H617" s="1"/>
    </row>
    <row r="618" spans="2:8" ht="12.75" customHeight="1" x14ac:dyDescent="0.2">
      <c r="B618" s="208"/>
      <c r="C618" s="1"/>
      <c r="D618" s="1"/>
      <c r="E618" s="1"/>
      <c r="F618" s="1"/>
      <c r="G618" s="1"/>
      <c r="H618" s="1"/>
    </row>
    <row r="619" spans="2:8" ht="12.75" customHeight="1" x14ac:dyDescent="0.2">
      <c r="B619" s="208"/>
      <c r="C619" s="1"/>
      <c r="D619" s="1"/>
      <c r="E619" s="1"/>
      <c r="F619" s="1"/>
      <c r="G619" s="1"/>
      <c r="H619" s="1"/>
    </row>
    <row r="620" spans="2:8" ht="12.75" customHeight="1" x14ac:dyDescent="0.2">
      <c r="B620" s="208"/>
      <c r="C620" s="1"/>
      <c r="D620" s="1"/>
      <c r="E620" s="1"/>
      <c r="F620" s="1"/>
      <c r="G620" s="1"/>
      <c r="H620" s="1"/>
    </row>
    <row r="621" spans="2:8" ht="12.75" customHeight="1" x14ac:dyDescent="0.2">
      <c r="B621" s="208"/>
      <c r="C621" s="1"/>
      <c r="D621" s="1"/>
      <c r="E621" s="1"/>
      <c r="F621" s="1"/>
      <c r="G621" s="1"/>
      <c r="H621" s="1"/>
    </row>
    <row r="622" spans="2:8" ht="12.75" customHeight="1" x14ac:dyDescent="0.2">
      <c r="B622" s="208"/>
      <c r="C622" s="1"/>
      <c r="D622" s="1"/>
      <c r="E622" s="1"/>
      <c r="F622" s="1"/>
      <c r="G622" s="1"/>
      <c r="H622" s="1"/>
    </row>
    <row r="623" spans="2:8" ht="12.75" customHeight="1" x14ac:dyDescent="0.2">
      <c r="B623" s="208"/>
      <c r="C623" s="1"/>
      <c r="D623" s="1"/>
      <c r="E623" s="1"/>
      <c r="F623" s="1"/>
      <c r="G623" s="1"/>
      <c r="H623" s="1"/>
    </row>
    <row r="624" spans="2:8" ht="12.75" customHeight="1" x14ac:dyDescent="0.2">
      <c r="B624" s="208"/>
      <c r="C624" s="1"/>
      <c r="D624" s="1"/>
      <c r="E624" s="1"/>
      <c r="F624" s="1"/>
      <c r="G624" s="1"/>
      <c r="H624" s="1"/>
    </row>
    <row r="625" spans="2:8" ht="12.75" customHeight="1" x14ac:dyDescent="0.2">
      <c r="B625" s="208"/>
      <c r="C625" s="1"/>
      <c r="D625" s="1"/>
      <c r="E625" s="1"/>
      <c r="F625" s="1"/>
      <c r="G625" s="1"/>
      <c r="H625" s="1"/>
    </row>
    <row r="626" spans="2:8" ht="12.75" customHeight="1" x14ac:dyDescent="0.2">
      <c r="B626" s="208"/>
      <c r="C626" s="1"/>
      <c r="D626" s="1"/>
      <c r="E626" s="1"/>
      <c r="F626" s="1"/>
      <c r="G626" s="1"/>
      <c r="H626" s="1"/>
    </row>
    <row r="627" spans="2:8" ht="12.75" customHeight="1" x14ac:dyDescent="0.2">
      <c r="B627" s="208"/>
      <c r="C627" s="1"/>
      <c r="D627" s="1"/>
      <c r="E627" s="1"/>
      <c r="F627" s="1"/>
      <c r="G627" s="1"/>
      <c r="H627" s="1"/>
    </row>
    <row r="628" spans="2:8" ht="12.75" customHeight="1" x14ac:dyDescent="0.2">
      <c r="B628" s="208"/>
      <c r="C628" s="1"/>
      <c r="D628" s="1"/>
      <c r="E628" s="1"/>
      <c r="F628" s="1"/>
      <c r="G628" s="1"/>
      <c r="H628" s="1"/>
    </row>
    <row r="629" spans="2:8" ht="12.75" customHeight="1" x14ac:dyDescent="0.2">
      <c r="B629" s="208"/>
      <c r="C629" s="1"/>
      <c r="D629" s="1"/>
      <c r="E629" s="1"/>
      <c r="F629" s="1"/>
      <c r="G629" s="1"/>
      <c r="H629" s="1"/>
    </row>
    <row r="630" spans="2:8" ht="12.75" customHeight="1" x14ac:dyDescent="0.2">
      <c r="B630" s="208"/>
      <c r="C630" s="1"/>
      <c r="D630" s="1"/>
      <c r="E630" s="1"/>
      <c r="F630" s="1"/>
      <c r="G630" s="1"/>
      <c r="H630" s="1"/>
    </row>
    <row r="631" spans="2:8" ht="12.75" customHeight="1" x14ac:dyDescent="0.2">
      <c r="B631" s="208"/>
      <c r="C631" s="1"/>
      <c r="D631" s="1"/>
      <c r="E631" s="1"/>
      <c r="F631" s="1"/>
      <c r="G631" s="1"/>
      <c r="H631" s="1"/>
    </row>
    <row r="632" spans="2:8" ht="12.75" customHeight="1" x14ac:dyDescent="0.2">
      <c r="B632" s="208"/>
      <c r="C632" s="1"/>
      <c r="D632" s="1"/>
      <c r="E632" s="1"/>
      <c r="F632" s="1"/>
      <c r="G632" s="1"/>
      <c r="H632" s="1"/>
    </row>
    <row r="633" spans="2:8" ht="12.75" customHeight="1" x14ac:dyDescent="0.2">
      <c r="B633" s="208"/>
      <c r="C633" s="1"/>
      <c r="D633" s="1"/>
      <c r="E633" s="1"/>
      <c r="F633" s="1"/>
      <c r="G633" s="1"/>
      <c r="H633" s="1"/>
    </row>
    <row r="634" spans="2:8" ht="12.75" customHeight="1" x14ac:dyDescent="0.2">
      <c r="B634" s="208"/>
      <c r="C634" s="1"/>
      <c r="D634" s="1"/>
      <c r="E634" s="1"/>
      <c r="F634" s="1"/>
      <c r="G634" s="1"/>
      <c r="H634" s="1"/>
    </row>
    <row r="635" spans="2:8" ht="12.75" customHeight="1" x14ac:dyDescent="0.2">
      <c r="B635" s="208"/>
      <c r="C635" s="1"/>
      <c r="D635" s="1"/>
      <c r="E635" s="1"/>
      <c r="F635" s="1"/>
      <c r="G635" s="1"/>
      <c r="H635" s="1"/>
    </row>
    <row r="636" spans="2:8" ht="12.75" customHeight="1" x14ac:dyDescent="0.2">
      <c r="B636" s="208"/>
      <c r="C636" s="1"/>
      <c r="D636" s="1"/>
      <c r="E636" s="1"/>
      <c r="F636" s="1"/>
      <c r="G636" s="1"/>
      <c r="H636" s="1"/>
    </row>
    <row r="637" spans="2:8" ht="12.75" customHeight="1" x14ac:dyDescent="0.2">
      <c r="B637" s="208"/>
      <c r="C637" s="1"/>
      <c r="D637" s="1"/>
      <c r="E637" s="1"/>
      <c r="F637" s="1"/>
      <c r="G637" s="1"/>
      <c r="H637" s="1"/>
    </row>
    <row r="638" spans="2:8" ht="12.75" customHeight="1" x14ac:dyDescent="0.2">
      <c r="B638" s="208"/>
      <c r="C638" s="1"/>
      <c r="D638" s="1"/>
      <c r="E638" s="1"/>
      <c r="F638" s="1"/>
      <c r="G638" s="1"/>
      <c r="H638" s="1"/>
    </row>
    <row r="639" spans="2:8" ht="12.75" customHeight="1" x14ac:dyDescent="0.2">
      <c r="B639" s="208"/>
      <c r="C639" s="1"/>
      <c r="D639" s="1"/>
      <c r="E639" s="1"/>
      <c r="F639" s="1"/>
      <c r="G639" s="1"/>
      <c r="H639" s="1"/>
    </row>
    <row r="640" spans="2:8" ht="12.75" customHeight="1" x14ac:dyDescent="0.2">
      <c r="B640" s="208"/>
      <c r="C640" s="1"/>
      <c r="D640" s="1"/>
      <c r="E640" s="1"/>
      <c r="F640" s="1"/>
      <c r="G640" s="1"/>
      <c r="H640" s="1"/>
    </row>
    <row r="641" spans="2:8" ht="12.75" customHeight="1" x14ac:dyDescent="0.2">
      <c r="B641" s="208"/>
      <c r="C641" s="1"/>
      <c r="D641" s="1"/>
      <c r="E641" s="1"/>
      <c r="F641" s="1"/>
      <c r="G641" s="1"/>
      <c r="H641" s="1"/>
    </row>
    <row r="642" spans="2:8" ht="12.75" customHeight="1" x14ac:dyDescent="0.2">
      <c r="B642" s="208"/>
      <c r="C642" s="1"/>
      <c r="D642" s="1"/>
      <c r="E642" s="1"/>
      <c r="F642" s="1"/>
      <c r="G642" s="1"/>
      <c r="H642" s="1"/>
    </row>
    <row r="643" spans="2:8" ht="12.75" customHeight="1" x14ac:dyDescent="0.2">
      <c r="B643" s="208"/>
      <c r="C643" s="1"/>
      <c r="D643" s="1"/>
      <c r="E643" s="1"/>
      <c r="F643" s="1"/>
      <c r="G643" s="1"/>
      <c r="H643" s="1"/>
    </row>
    <row r="644" spans="2:8" ht="12.75" customHeight="1" x14ac:dyDescent="0.2">
      <c r="B644" s="208"/>
      <c r="C644" s="1"/>
      <c r="D644" s="1"/>
      <c r="E644" s="1"/>
      <c r="F644" s="1"/>
      <c r="G644" s="1"/>
      <c r="H644" s="1"/>
    </row>
    <row r="645" spans="2:8" ht="12.75" customHeight="1" x14ac:dyDescent="0.2">
      <c r="B645" s="208"/>
      <c r="C645" s="1"/>
      <c r="D645" s="1"/>
      <c r="E645" s="1"/>
      <c r="F645" s="1"/>
      <c r="G645" s="1"/>
      <c r="H645" s="1"/>
    </row>
    <row r="646" spans="2:8" ht="12.75" customHeight="1" x14ac:dyDescent="0.2">
      <c r="B646" s="208"/>
      <c r="C646" s="1"/>
      <c r="D646" s="1"/>
      <c r="E646" s="1"/>
      <c r="F646" s="1"/>
      <c r="G646" s="1"/>
      <c r="H646" s="1"/>
    </row>
    <row r="647" spans="2:8" ht="12.75" customHeight="1" x14ac:dyDescent="0.2">
      <c r="B647" s="208"/>
      <c r="C647" s="1"/>
      <c r="D647" s="1"/>
      <c r="E647" s="1"/>
      <c r="F647" s="1"/>
      <c r="G647" s="1"/>
      <c r="H647" s="1"/>
    </row>
    <row r="648" spans="2:8" ht="12.75" customHeight="1" x14ac:dyDescent="0.2">
      <c r="B648" s="208"/>
      <c r="C648" s="1"/>
      <c r="D648" s="1"/>
      <c r="E648" s="1"/>
      <c r="F648" s="1"/>
      <c r="G648" s="1"/>
      <c r="H648" s="1"/>
    </row>
    <row r="649" spans="2:8" ht="12.75" customHeight="1" x14ac:dyDescent="0.2">
      <c r="B649" s="208"/>
      <c r="C649" s="1"/>
      <c r="D649" s="1"/>
      <c r="E649" s="1"/>
      <c r="F649" s="1"/>
      <c r="G649" s="1"/>
      <c r="H649" s="1"/>
    </row>
    <row r="650" spans="2:8" ht="12.75" customHeight="1" x14ac:dyDescent="0.2">
      <c r="B650" s="208"/>
      <c r="C650" s="1"/>
      <c r="D650" s="1"/>
      <c r="E650" s="1"/>
      <c r="F650" s="1"/>
      <c r="G650" s="1"/>
      <c r="H650" s="1"/>
    </row>
    <row r="651" spans="2:8" ht="12.75" customHeight="1" x14ac:dyDescent="0.2">
      <c r="B651" s="208"/>
      <c r="C651" s="1"/>
      <c r="D651" s="1"/>
      <c r="E651" s="1"/>
      <c r="F651" s="1"/>
      <c r="G651" s="1"/>
      <c r="H651" s="1"/>
    </row>
    <row r="652" spans="2:8" ht="12.75" customHeight="1" x14ac:dyDescent="0.2">
      <c r="B652" s="208"/>
      <c r="C652" s="1"/>
      <c r="D652" s="1"/>
      <c r="E652" s="1"/>
      <c r="F652" s="1"/>
      <c r="G652" s="1"/>
      <c r="H652" s="1"/>
    </row>
    <row r="653" spans="2:8" ht="12.75" customHeight="1" x14ac:dyDescent="0.2">
      <c r="B653" s="208"/>
      <c r="C653" s="1"/>
      <c r="D653" s="1"/>
      <c r="E653" s="1"/>
      <c r="F653" s="1"/>
      <c r="G653" s="1"/>
      <c r="H653" s="1"/>
    </row>
    <row r="654" spans="2:8" ht="12.75" customHeight="1" x14ac:dyDescent="0.2">
      <c r="B654" s="208"/>
      <c r="C654" s="1"/>
      <c r="D654" s="1"/>
      <c r="E654" s="1"/>
      <c r="F654" s="1"/>
      <c r="G654" s="1"/>
      <c r="H654" s="1"/>
    </row>
    <row r="655" spans="2:8" ht="12.75" customHeight="1" x14ac:dyDescent="0.2">
      <c r="B655" s="208"/>
      <c r="C655" s="1"/>
      <c r="D655" s="1"/>
      <c r="E655" s="1"/>
      <c r="F655" s="1"/>
      <c r="G655" s="1"/>
      <c r="H655" s="1"/>
    </row>
    <row r="656" spans="2:8" ht="12.75" customHeight="1" x14ac:dyDescent="0.2">
      <c r="B656" s="208"/>
      <c r="C656" s="1"/>
      <c r="D656" s="1"/>
      <c r="E656" s="1"/>
      <c r="F656" s="1"/>
      <c r="G656" s="1"/>
      <c r="H656" s="1"/>
    </row>
    <row r="657" spans="2:8" ht="12.75" customHeight="1" x14ac:dyDescent="0.2">
      <c r="B657" s="208"/>
      <c r="C657" s="1"/>
      <c r="D657" s="1"/>
      <c r="E657" s="1"/>
      <c r="F657" s="1"/>
      <c r="G657" s="1"/>
      <c r="H657" s="1"/>
    </row>
    <row r="658" spans="2:8" ht="12.75" customHeight="1" x14ac:dyDescent="0.2">
      <c r="B658" s="208"/>
      <c r="C658" s="1"/>
      <c r="D658" s="1"/>
      <c r="E658" s="1"/>
      <c r="F658" s="1"/>
      <c r="G658" s="1"/>
      <c r="H658" s="1"/>
    </row>
    <row r="659" spans="2:8" ht="12.75" customHeight="1" x14ac:dyDescent="0.2">
      <c r="B659" s="208"/>
      <c r="C659" s="1"/>
      <c r="D659" s="1"/>
      <c r="E659" s="1"/>
      <c r="F659" s="1"/>
      <c r="G659" s="1"/>
      <c r="H659" s="1"/>
    </row>
    <row r="660" spans="2:8" ht="12.75" customHeight="1" x14ac:dyDescent="0.2">
      <c r="B660" s="208"/>
      <c r="C660" s="1"/>
      <c r="D660" s="1"/>
      <c r="E660" s="1"/>
      <c r="F660" s="1"/>
      <c r="G660" s="1"/>
      <c r="H660" s="1"/>
    </row>
    <row r="661" spans="2:8" ht="12.75" customHeight="1" x14ac:dyDescent="0.2">
      <c r="B661" s="208"/>
      <c r="C661" s="1"/>
      <c r="D661" s="1"/>
      <c r="E661" s="1"/>
      <c r="F661" s="1"/>
      <c r="G661" s="1"/>
      <c r="H661" s="1"/>
    </row>
    <row r="662" spans="2:8" ht="12.75" customHeight="1" x14ac:dyDescent="0.2">
      <c r="B662" s="208"/>
      <c r="C662" s="1"/>
      <c r="D662" s="1"/>
      <c r="E662" s="1"/>
      <c r="F662" s="1"/>
      <c r="G662" s="1"/>
      <c r="H662" s="1"/>
    </row>
    <row r="663" spans="2:8" ht="12.75" customHeight="1" x14ac:dyDescent="0.2">
      <c r="B663" s="208"/>
      <c r="C663" s="1"/>
      <c r="D663" s="1"/>
      <c r="E663" s="1"/>
      <c r="F663" s="1"/>
      <c r="G663" s="1"/>
      <c r="H663" s="1"/>
    </row>
    <row r="664" spans="2:8" ht="12.75" customHeight="1" x14ac:dyDescent="0.2">
      <c r="B664" s="208"/>
      <c r="C664" s="1"/>
      <c r="D664" s="1"/>
      <c r="E664" s="1"/>
      <c r="F664" s="1"/>
      <c r="G664" s="1"/>
      <c r="H664" s="1"/>
    </row>
    <row r="665" spans="2:8" ht="12.75" customHeight="1" x14ac:dyDescent="0.2">
      <c r="B665" s="208"/>
      <c r="C665" s="1"/>
      <c r="D665" s="1"/>
      <c r="E665" s="1"/>
      <c r="F665" s="1"/>
      <c r="G665" s="1"/>
      <c r="H665" s="1"/>
    </row>
    <row r="666" spans="2:8" ht="12.75" customHeight="1" x14ac:dyDescent="0.2">
      <c r="B666" s="208"/>
      <c r="C666" s="1"/>
      <c r="D666" s="1"/>
      <c r="E666" s="1"/>
      <c r="F666" s="1"/>
      <c r="G666" s="1"/>
      <c r="H666" s="1"/>
    </row>
    <row r="667" spans="2:8" ht="12.75" customHeight="1" x14ac:dyDescent="0.2">
      <c r="B667" s="208"/>
      <c r="C667" s="1"/>
      <c r="D667" s="1"/>
      <c r="E667" s="1"/>
      <c r="F667" s="1"/>
      <c r="G667" s="1"/>
      <c r="H667" s="1"/>
    </row>
    <row r="668" spans="2:8" ht="12.75" customHeight="1" x14ac:dyDescent="0.2">
      <c r="B668" s="208"/>
      <c r="C668" s="1"/>
      <c r="D668" s="1"/>
      <c r="E668" s="1"/>
      <c r="F668" s="1"/>
      <c r="G668" s="1"/>
      <c r="H668" s="1"/>
    </row>
    <row r="669" spans="2:8" ht="12.75" customHeight="1" x14ac:dyDescent="0.2">
      <c r="B669" s="208"/>
      <c r="C669" s="1"/>
      <c r="D669" s="1"/>
      <c r="E669" s="1"/>
      <c r="F669" s="1"/>
      <c r="G669" s="1"/>
      <c r="H669" s="1"/>
    </row>
    <row r="670" spans="2:8" ht="12.75" customHeight="1" x14ac:dyDescent="0.2">
      <c r="B670" s="208"/>
      <c r="C670" s="1"/>
      <c r="D670" s="1"/>
      <c r="E670" s="1"/>
      <c r="F670" s="1"/>
      <c r="G670" s="1"/>
      <c r="H670" s="1"/>
    </row>
    <row r="671" spans="2:8" ht="12.75" customHeight="1" x14ac:dyDescent="0.2">
      <c r="B671" s="208"/>
      <c r="C671" s="1"/>
      <c r="D671" s="1"/>
      <c r="E671" s="1"/>
      <c r="F671" s="1"/>
      <c r="G671" s="1"/>
      <c r="H671" s="1"/>
    </row>
    <row r="672" spans="2:8" ht="12.75" customHeight="1" x14ac:dyDescent="0.2">
      <c r="B672" s="208"/>
      <c r="C672" s="1"/>
      <c r="D672" s="1"/>
      <c r="E672" s="1"/>
      <c r="F672" s="1"/>
      <c r="G672" s="1"/>
      <c r="H672" s="1"/>
    </row>
    <row r="673" spans="2:8" ht="12.75" customHeight="1" x14ac:dyDescent="0.2">
      <c r="B673" s="208"/>
      <c r="C673" s="1"/>
      <c r="D673" s="1"/>
      <c r="E673" s="1"/>
      <c r="F673" s="1"/>
      <c r="G673" s="1"/>
      <c r="H673" s="1"/>
    </row>
    <row r="674" spans="2:8" ht="12.75" customHeight="1" x14ac:dyDescent="0.2">
      <c r="B674" s="208"/>
      <c r="C674" s="1"/>
      <c r="D674" s="1"/>
      <c r="E674" s="1"/>
      <c r="F674" s="1"/>
      <c r="G674" s="1"/>
      <c r="H674" s="1"/>
    </row>
    <row r="675" spans="2:8" ht="12.75" customHeight="1" x14ac:dyDescent="0.2">
      <c r="B675" s="208"/>
      <c r="C675" s="1"/>
      <c r="D675" s="1"/>
      <c r="E675" s="1"/>
      <c r="F675" s="1"/>
      <c r="G675" s="1"/>
      <c r="H675" s="1"/>
    </row>
    <row r="676" spans="2:8" ht="12.75" customHeight="1" x14ac:dyDescent="0.2">
      <c r="B676" s="208"/>
      <c r="C676" s="1"/>
      <c r="D676" s="1"/>
      <c r="E676" s="1"/>
      <c r="F676" s="1"/>
      <c r="G676" s="1"/>
      <c r="H676" s="1"/>
    </row>
    <row r="677" spans="2:8" ht="12.75" customHeight="1" x14ac:dyDescent="0.2">
      <c r="B677" s="208"/>
      <c r="C677" s="1"/>
      <c r="D677" s="1"/>
      <c r="E677" s="1"/>
      <c r="F677" s="1"/>
      <c r="G677" s="1"/>
      <c r="H677" s="1"/>
    </row>
    <row r="678" spans="2:8" ht="12.75" customHeight="1" x14ac:dyDescent="0.2">
      <c r="B678" s="208"/>
      <c r="C678" s="1"/>
      <c r="D678" s="1"/>
      <c r="E678" s="1"/>
      <c r="F678" s="1"/>
      <c r="G678" s="1"/>
      <c r="H678" s="1"/>
    </row>
    <row r="679" spans="2:8" ht="12.75" customHeight="1" x14ac:dyDescent="0.2">
      <c r="B679" s="208"/>
      <c r="C679" s="1"/>
      <c r="D679" s="1"/>
      <c r="E679" s="1"/>
      <c r="F679" s="1"/>
      <c r="G679" s="1"/>
      <c r="H679" s="1"/>
    </row>
    <row r="680" spans="2:8" ht="12.75" customHeight="1" x14ac:dyDescent="0.2">
      <c r="B680" s="208"/>
      <c r="C680" s="1"/>
      <c r="D680" s="1"/>
      <c r="E680" s="1"/>
      <c r="F680" s="1"/>
      <c r="G680" s="1"/>
      <c r="H680" s="1"/>
    </row>
    <row r="681" spans="2:8" ht="12.75" customHeight="1" x14ac:dyDescent="0.2">
      <c r="B681" s="208"/>
      <c r="C681" s="1"/>
      <c r="D681" s="1"/>
      <c r="E681" s="1"/>
      <c r="F681" s="1"/>
      <c r="G681" s="1"/>
      <c r="H681" s="1"/>
    </row>
    <row r="682" spans="2:8" ht="12.75" customHeight="1" x14ac:dyDescent="0.2">
      <c r="B682" s="208"/>
      <c r="C682" s="1"/>
      <c r="D682" s="1"/>
      <c r="E682" s="1"/>
      <c r="F682" s="1"/>
      <c r="G682" s="1"/>
      <c r="H682" s="1"/>
    </row>
    <row r="683" spans="2:8" ht="12.75" customHeight="1" x14ac:dyDescent="0.2">
      <c r="B683" s="208"/>
      <c r="C683" s="1"/>
      <c r="D683" s="1"/>
      <c r="E683" s="1"/>
      <c r="F683" s="1"/>
      <c r="G683" s="1"/>
      <c r="H683" s="1"/>
    </row>
    <row r="684" spans="2:8" ht="12.75" customHeight="1" x14ac:dyDescent="0.2">
      <c r="B684" s="208"/>
      <c r="C684" s="1"/>
      <c r="D684" s="1"/>
      <c r="E684" s="1"/>
      <c r="F684" s="1"/>
      <c r="G684" s="1"/>
      <c r="H684" s="1"/>
    </row>
    <row r="685" spans="2:8" ht="12.75" customHeight="1" x14ac:dyDescent="0.2">
      <c r="B685" s="208"/>
      <c r="C685" s="1"/>
      <c r="D685" s="1"/>
      <c r="E685" s="1"/>
      <c r="F685" s="1"/>
      <c r="G685" s="1"/>
      <c r="H685" s="1"/>
    </row>
    <row r="686" spans="2:8" ht="12.75" customHeight="1" x14ac:dyDescent="0.2">
      <c r="B686" s="208"/>
      <c r="C686" s="1"/>
      <c r="D686" s="1"/>
      <c r="E686" s="1"/>
      <c r="F686" s="1"/>
      <c r="G686" s="1"/>
      <c r="H686" s="1"/>
    </row>
    <row r="687" spans="2:8" ht="12.75" customHeight="1" x14ac:dyDescent="0.2">
      <c r="B687" s="208"/>
      <c r="C687" s="1"/>
      <c r="D687" s="1"/>
      <c r="E687" s="1"/>
      <c r="F687" s="1"/>
      <c r="G687" s="1"/>
      <c r="H687" s="1"/>
    </row>
    <row r="688" spans="2:8" ht="12.75" customHeight="1" x14ac:dyDescent="0.2">
      <c r="B688" s="208"/>
      <c r="C688" s="1"/>
      <c r="D688" s="1"/>
      <c r="E688" s="1"/>
      <c r="F688" s="1"/>
      <c r="G688" s="1"/>
      <c r="H688" s="1"/>
    </row>
    <row r="689" spans="2:8" ht="12.75" customHeight="1" x14ac:dyDescent="0.2">
      <c r="B689" s="208"/>
      <c r="C689" s="1"/>
      <c r="D689" s="1"/>
      <c r="E689" s="1"/>
      <c r="F689" s="1"/>
      <c r="G689" s="1"/>
      <c r="H689" s="1"/>
    </row>
    <row r="690" spans="2:8" ht="12.75" customHeight="1" x14ac:dyDescent="0.2">
      <c r="B690" s="208"/>
      <c r="C690" s="1"/>
      <c r="D690" s="1"/>
      <c r="E690" s="1"/>
      <c r="F690" s="1"/>
      <c r="G690" s="1"/>
      <c r="H690" s="1"/>
    </row>
    <row r="691" spans="2:8" ht="12.75" customHeight="1" x14ac:dyDescent="0.2">
      <c r="B691" s="208"/>
      <c r="C691" s="1"/>
      <c r="D691" s="1"/>
      <c r="E691" s="1"/>
      <c r="F691" s="1"/>
      <c r="G691" s="1"/>
      <c r="H691" s="1"/>
    </row>
    <row r="692" spans="2:8" ht="12.75" customHeight="1" x14ac:dyDescent="0.2">
      <c r="B692" s="208"/>
      <c r="C692" s="1"/>
      <c r="D692" s="1"/>
      <c r="E692" s="1"/>
      <c r="F692" s="1"/>
      <c r="G692" s="1"/>
      <c r="H692" s="1"/>
    </row>
    <row r="693" spans="2:8" ht="12.75" customHeight="1" x14ac:dyDescent="0.2">
      <c r="B693" s="208"/>
      <c r="C693" s="1"/>
      <c r="D693" s="1"/>
      <c r="E693" s="1"/>
      <c r="F693" s="1"/>
      <c r="G693" s="1"/>
      <c r="H693" s="1"/>
    </row>
    <row r="694" spans="2:8" ht="12.75" customHeight="1" x14ac:dyDescent="0.2">
      <c r="B694" s="208"/>
      <c r="C694" s="1"/>
      <c r="D694" s="1"/>
      <c r="E694" s="1"/>
      <c r="F694" s="1"/>
      <c r="G694" s="1"/>
      <c r="H694" s="1"/>
    </row>
    <row r="695" spans="2:8" ht="12.75" customHeight="1" x14ac:dyDescent="0.2">
      <c r="B695" s="208"/>
      <c r="C695" s="1"/>
      <c r="D695" s="1"/>
      <c r="E695" s="1"/>
      <c r="F695" s="1"/>
      <c r="G695" s="1"/>
      <c r="H695" s="1"/>
    </row>
    <row r="696" spans="2:8" ht="12.75" customHeight="1" x14ac:dyDescent="0.2">
      <c r="B696" s="208"/>
      <c r="C696" s="1"/>
      <c r="D696" s="1"/>
      <c r="E696" s="1"/>
      <c r="F696" s="1"/>
      <c r="G696" s="1"/>
      <c r="H696" s="1"/>
    </row>
    <row r="697" spans="2:8" ht="12.75" customHeight="1" x14ac:dyDescent="0.2">
      <c r="B697" s="208"/>
      <c r="C697" s="1"/>
      <c r="D697" s="1"/>
      <c r="E697" s="1"/>
      <c r="F697" s="1"/>
      <c r="G697" s="1"/>
      <c r="H697" s="1"/>
    </row>
    <row r="698" spans="2:8" ht="12.75" customHeight="1" x14ac:dyDescent="0.2">
      <c r="B698" s="208"/>
      <c r="C698" s="1"/>
      <c r="D698" s="1"/>
      <c r="E698" s="1"/>
      <c r="F698" s="1"/>
      <c r="G698" s="1"/>
      <c r="H698" s="1"/>
    </row>
    <row r="699" spans="2:8" ht="12.75" customHeight="1" x14ac:dyDescent="0.2">
      <c r="B699" s="208"/>
      <c r="C699" s="1"/>
      <c r="D699" s="1"/>
      <c r="E699" s="1"/>
      <c r="F699" s="1"/>
      <c r="G699" s="1"/>
      <c r="H699" s="1"/>
    </row>
    <row r="700" spans="2:8" ht="12.75" customHeight="1" x14ac:dyDescent="0.2">
      <c r="B700" s="208"/>
      <c r="C700" s="1"/>
      <c r="D700" s="1"/>
      <c r="E700" s="1"/>
      <c r="F700" s="1"/>
      <c r="G700" s="1"/>
      <c r="H700" s="1"/>
    </row>
    <row r="701" spans="2:8" ht="12.75" customHeight="1" x14ac:dyDescent="0.2">
      <c r="B701" s="208"/>
      <c r="C701" s="1"/>
      <c r="D701" s="1"/>
      <c r="E701" s="1"/>
      <c r="F701" s="1"/>
      <c r="G701" s="1"/>
      <c r="H701" s="1"/>
    </row>
    <row r="702" spans="2:8" ht="12.75" customHeight="1" x14ac:dyDescent="0.2">
      <c r="B702" s="208"/>
      <c r="C702" s="1"/>
      <c r="D702" s="1"/>
      <c r="E702" s="1"/>
      <c r="F702" s="1"/>
      <c r="G702" s="1"/>
      <c r="H702" s="1"/>
    </row>
    <row r="703" spans="2:8" ht="12.75" customHeight="1" x14ac:dyDescent="0.2">
      <c r="B703" s="208"/>
      <c r="C703" s="1"/>
      <c r="D703" s="1"/>
      <c r="E703" s="1"/>
      <c r="F703" s="1"/>
      <c r="G703" s="1"/>
      <c r="H703" s="1"/>
    </row>
    <row r="704" spans="2:8" ht="12.75" customHeight="1" x14ac:dyDescent="0.2">
      <c r="B704" s="208"/>
      <c r="C704" s="1"/>
      <c r="D704" s="1"/>
      <c r="E704" s="1"/>
      <c r="F704" s="1"/>
      <c r="G704" s="1"/>
      <c r="H704" s="1"/>
    </row>
    <row r="705" spans="2:8" ht="12.75" customHeight="1" x14ac:dyDescent="0.2">
      <c r="B705" s="208"/>
      <c r="C705" s="1"/>
      <c r="D705" s="1"/>
      <c r="E705" s="1"/>
      <c r="F705" s="1"/>
      <c r="G705" s="1"/>
      <c r="H705" s="1"/>
    </row>
    <row r="706" spans="2:8" ht="12.75" customHeight="1" x14ac:dyDescent="0.2">
      <c r="B706" s="208"/>
      <c r="C706" s="1"/>
      <c r="D706" s="1"/>
      <c r="E706" s="1"/>
      <c r="F706" s="1"/>
      <c r="G706" s="1"/>
      <c r="H706" s="1"/>
    </row>
    <row r="707" spans="2:8" ht="12.75" customHeight="1" x14ac:dyDescent="0.2">
      <c r="B707" s="208"/>
      <c r="C707" s="1"/>
      <c r="D707" s="1"/>
      <c r="E707" s="1"/>
      <c r="F707" s="1"/>
      <c r="G707" s="1"/>
      <c r="H707" s="1"/>
    </row>
    <row r="708" spans="2:8" ht="12.75" customHeight="1" x14ac:dyDescent="0.2">
      <c r="B708" s="208"/>
      <c r="C708" s="1"/>
      <c r="D708" s="1"/>
      <c r="E708" s="1"/>
      <c r="F708" s="1"/>
      <c r="G708" s="1"/>
      <c r="H708" s="1"/>
    </row>
    <row r="709" spans="2:8" ht="12.75" customHeight="1" x14ac:dyDescent="0.2">
      <c r="B709" s="208"/>
      <c r="C709" s="1"/>
      <c r="D709" s="1"/>
      <c r="E709" s="1"/>
      <c r="F709" s="1"/>
      <c r="G709" s="1"/>
      <c r="H709" s="1"/>
    </row>
    <row r="710" spans="2:8" ht="12.75" customHeight="1" x14ac:dyDescent="0.2">
      <c r="B710" s="208"/>
      <c r="C710" s="1"/>
      <c r="D710" s="1"/>
      <c r="E710" s="1"/>
      <c r="F710" s="1"/>
      <c r="G710" s="1"/>
      <c r="H710" s="1"/>
    </row>
    <row r="711" spans="2:8" ht="12.75" customHeight="1" x14ac:dyDescent="0.2">
      <c r="B711" s="208"/>
      <c r="C711" s="1"/>
      <c r="D711" s="1"/>
      <c r="E711" s="1"/>
      <c r="F711" s="1"/>
      <c r="G711" s="1"/>
      <c r="H711" s="1"/>
    </row>
    <row r="712" spans="2:8" ht="12.75" customHeight="1" x14ac:dyDescent="0.2">
      <c r="B712" s="208"/>
      <c r="C712" s="1"/>
      <c r="D712" s="1"/>
      <c r="E712" s="1"/>
      <c r="F712" s="1"/>
      <c r="G712" s="1"/>
      <c r="H712" s="1"/>
    </row>
    <row r="713" spans="2:8" ht="12.75" customHeight="1" x14ac:dyDescent="0.2">
      <c r="B713" s="208"/>
      <c r="C713" s="1"/>
      <c r="D713" s="1"/>
      <c r="E713" s="1"/>
      <c r="F713" s="1"/>
      <c r="G713" s="1"/>
      <c r="H713" s="1"/>
    </row>
    <row r="714" spans="2:8" ht="12.75" customHeight="1" x14ac:dyDescent="0.2">
      <c r="B714" s="208"/>
      <c r="C714" s="1"/>
      <c r="D714" s="1"/>
      <c r="E714" s="1"/>
      <c r="F714" s="1"/>
      <c r="G714" s="1"/>
      <c r="H714" s="1"/>
    </row>
    <row r="715" spans="2:8" ht="12.75" customHeight="1" x14ac:dyDescent="0.2">
      <c r="B715" s="208"/>
      <c r="C715" s="1"/>
      <c r="D715" s="1"/>
      <c r="E715" s="1"/>
      <c r="F715" s="1"/>
      <c r="G715" s="1"/>
      <c r="H715" s="1"/>
    </row>
    <row r="716" spans="2:8" ht="12.75" customHeight="1" x14ac:dyDescent="0.2">
      <c r="B716" s="208"/>
      <c r="C716" s="1"/>
      <c r="D716" s="1"/>
      <c r="E716" s="1"/>
      <c r="F716" s="1"/>
      <c r="G716" s="1"/>
      <c r="H716" s="1"/>
    </row>
    <row r="717" spans="2:8" ht="12.75" customHeight="1" x14ac:dyDescent="0.2">
      <c r="B717" s="208"/>
      <c r="C717" s="1"/>
      <c r="D717" s="1"/>
      <c r="E717" s="1"/>
      <c r="F717" s="1"/>
      <c r="G717" s="1"/>
      <c r="H717" s="1"/>
    </row>
    <row r="718" spans="2:8" ht="12.75" customHeight="1" x14ac:dyDescent="0.2">
      <c r="B718" s="208"/>
      <c r="C718" s="1"/>
      <c r="D718" s="1"/>
      <c r="E718" s="1"/>
      <c r="F718" s="1"/>
      <c r="G718" s="1"/>
      <c r="H718" s="1"/>
    </row>
    <row r="719" spans="2:8" ht="12.75" customHeight="1" x14ac:dyDescent="0.2">
      <c r="B719" s="208"/>
      <c r="C719" s="1"/>
      <c r="D719" s="1"/>
      <c r="E719" s="1"/>
      <c r="F719" s="1"/>
      <c r="G719" s="1"/>
      <c r="H719" s="1"/>
    </row>
    <row r="720" spans="2:8" ht="12.75" customHeight="1" x14ac:dyDescent="0.2">
      <c r="B720" s="208"/>
      <c r="C720" s="1"/>
      <c r="D720" s="1"/>
      <c r="E720" s="1"/>
      <c r="F720" s="1"/>
      <c r="G720" s="1"/>
      <c r="H720" s="1"/>
    </row>
    <row r="721" spans="2:8" ht="12.75" customHeight="1" x14ac:dyDescent="0.2">
      <c r="B721" s="208"/>
      <c r="C721" s="1"/>
      <c r="D721" s="1"/>
      <c r="E721" s="1"/>
      <c r="F721" s="1"/>
      <c r="G721" s="1"/>
      <c r="H721" s="1"/>
    </row>
    <row r="722" spans="2:8" ht="12.75" customHeight="1" x14ac:dyDescent="0.2">
      <c r="B722" s="208"/>
      <c r="C722" s="1"/>
      <c r="D722" s="1"/>
      <c r="E722" s="1"/>
      <c r="F722" s="1"/>
      <c r="G722" s="1"/>
      <c r="H722" s="1"/>
    </row>
    <row r="723" spans="2:8" ht="12.75" customHeight="1" x14ac:dyDescent="0.2">
      <c r="B723" s="208"/>
      <c r="C723" s="1"/>
      <c r="D723" s="1"/>
      <c r="E723" s="1"/>
      <c r="F723" s="1"/>
      <c r="G723" s="1"/>
      <c r="H723" s="1"/>
    </row>
    <row r="724" spans="2:8" ht="12.75" customHeight="1" x14ac:dyDescent="0.2">
      <c r="B724" s="208"/>
      <c r="C724" s="1"/>
      <c r="D724" s="1"/>
      <c r="E724" s="1"/>
      <c r="F724" s="1"/>
      <c r="G724" s="1"/>
      <c r="H724" s="1"/>
    </row>
    <row r="725" spans="2:8" ht="12.75" customHeight="1" x14ac:dyDescent="0.2">
      <c r="B725" s="208"/>
      <c r="C725" s="1"/>
      <c r="D725" s="1"/>
      <c r="E725" s="1"/>
      <c r="F725" s="1"/>
      <c r="G725" s="1"/>
      <c r="H725" s="1"/>
    </row>
    <row r="726" spans="2:8" ht="12.75" customHeight="1" x14ac:dyDescent="0.2">
      <c r="B726" s="208"/>
      <c r="C726" s="1"/>
      <c r="D726" s="1"/>
      <c r="E726" s="1"/>
      <c r="F726" s="1"/>
      <c r="G726" s="1"/>
      <c r="H726" s="1"/>
    </row>
    <row r="727" spans="2:8" ht="12.75" customHeight="1" x14ac:dyDescent="0.2">
      <c r="B727" s="208"/>
      <c r="C727" s="1"/>
      <c r="D727" s="1"/>
      <c r="E727" s="1"/>
      <c r="F727" s="1"/>
      <c r="G727" s="1"/>
      <c r="H727" s="1"/>
    </row>
    <row r="728" spans="2:8" ht="12.75" customHeight="1" x14ac:dyDescent="0.2">
      <c r="B728" s="208"/>
      <c r="C728" s="1"/>
      <c r="D728" s="1"/>
      <c r="E728" s="1"/>
      <c r="F728" s="1"/>
      <c r="G728" s="1"/>
      <c r="H728" s="1"/>
    </row>
    <row r="729" spans="2:8" ht="12.75" customHeight="1" x14ac:dyDescent="0.2">
      <c r="B729" s="208"/>
      <c r="C729" s="1"/>
      <c r="D729" s="1"/>
      <c r="E729" s="1"/>
      <c r="F729" s="1"/>
      <c r="G729" s="1"/>
      <c r="H729" s="1"/>
    </row>
    <row r="730" spans="2:8" ht="12.75" customHeight="1" x14ac:dyDescent="0.2">
      <c r="B730" s="208"/>
      <c r="C730" s="1"/>
      <c r="D730" s="1"/>
      <c r="E730" s="1"/>
      <c r="F730" s="1"/>
      <c r="G730" s="1"/>
      <c r="H730" s="1"/>
    </row>
    <row r="731" spans="2:8" ht="12.75" customHeight="1" x14ac:dyDescent="0.2">
      <c r="B731" s="208"/>
      <c r="C731" s="1"/>
      <c r="D731" s="1"/>
      <c r="E731" s="1"/>
      <c r="F731" s="1"/>
      <c r="G731" s="1"/>
      <c r="H731" s="1"/>
    </row>
    <row r="732" spans="2:8" ht="12.75" customHeight="1" x14ac:dyDescent="0.2">
      <c r="B732" s="208"/>
      <c r="C732" s="1"/>
      <c r="D732" s="1"/>
      <c r="E732" s="1"/>
      <c r="F732" s="1"/>
      <c r="G732" s="1"/>
      <c r="H732" s="1"/>
    </row>
    <row r="733" spans="2:8" ht="12.75" customHeight="1" x14ac:dyDescent="0.2">
      <c r="B733" s="208"/>
      <c r="C733" s="1"/>
      <c r="D733" s="1"/>
      <c r="E733" s="1"/>
      <c r="F733" s="1"/>
      <c r="G733" s="1"/>
      <c r="H733" s="1"/>
    </row>
    <row r="734" spans="2:8" ht="12.75" customHeight="1" x14ac:dyDescent="0.2">
      <c r="B734" s="208"/>
      <c r="C734" s="1"/>
      <c r="D734" s="1"/>
      <c r="E734" s="1"/>
      <c r="F734" s="1"/>
      <c r="G734" s="1"/>
      <c r="H734" s="1"/>
    </row>
    <row r="735" spans="2:8" ht="12.75" customHeight="1" x14ac:dyDescent="0.2">
      <c r="B735" s="208"/>
      <c r="C735" s="1"/>
      <c r="D735" s="1"/>
      <c r="E735" s="1"/>
      <c r="F735" s="1"/>
      <c r="G735" s="1"/>
      <c r="H735" s="1"/>
    </row>
    <row r="736" spans="2:8" ht="12.75" customHeight="1" x14ac:dyDescent="0.2">
      <c r="B736" s="208"/>
      <c r="C736" s="1"/>
      <c r="D736" s="1"/>
      <c r="E736" s="1"/>
      <c r="F736" s="1"/>
      <c r="G736" s="1"/>
      <c r="H736" s="1"/>
    </row>
    <row r="737" spans="2:8" ht="12.75" customHeight="1" x14ac:dyDescent="0.2">
      <c r="B737" s="208"/>
      <c r="C737" s="1"/>
      <c r="D737" s="1"/>
      <c r="E737" s="1"/>
      <c r="F737" s="1"/>
      <c r="G737" s="1"/>
      <c r="H737" s="1"/>
    </row>
    <row r="738" spans="2:8" ht="12.75" customHeight="1" x14ac:dyDescent="0.2">
      <c r="B738" s="208"/>
      <c r="C738" s="1"/>
      <c r="D738" s="1"/>
      <c r="E738" s="1"/>
      <c r="F738" s="1"/>
      <c r="G738" s="1"/>
      <c r="H738" s="1"/>
    </row>
    <row r="739" spans="2:8" ht="12.75" customHeight="1" x14ac:dyDescent="0.2">
      <c r="B739" s="208"/>
      <c r="C739" s="1"/>
      <c r="D739" s="1"/>
      <c r="E739" s="1"/>
      <c r="F739" s="1"/>
      <c r="G739" s="1"/>
      <c r="H739" s="1"/>
    </row>
    <row r="740" spans="2:8" ht="12.75" customHeight="1" x14ac:dyDescent="0.2">
      <c r="B740" s="208"/>
      <c r="C740" s="1"/>
      <c r="D740" s="1"/>
      <c r="E740" s="1"/>
      <c r="F740" s="1"/>
      <c r="G740" s="1"/>
      <c r="H740" s="1"/>
    </row>
    <row r="741" spans="2:8" ht="12.75" customHeight="1" x14ac:dyDescent="0.2">
      <c r="B741" s="208"/>
      <c r="C741" s="1"/>
      <c r="D741" s="1"/>
      <c r="E741" s="1"/>
      <c r="F741" s="1"/>
      <c r="G741" s="1"/>
      <c r="H741" s="1"/>
    </row>
    <row r="742" spans="2:8" ht="12.75" customHeight="1" x14ac:dyDescent="0.2">
      <c r="B742" s="208"/>
      <c r="C742" s="1"/>
      <c r="D742" s="1"/>
      <c r="E742" s="1"/>
      <c r="F742" s="1"/>
      <c r="G742" s="1"/>
      <c r="H742" s="1"/>
    </row>
    <row r="743" spans="2:8" ht="12.75" customHeight="1" x14ac:dyDescent="0.2">
      <c r="B743" s="208"/>
      <c r="C743" s="1"/>
      <c r="D743" s="1"/>
      <c r="E743" s="1"/>
      <c r="F743" s="1"/>
      <c r="G743" s="1"/>
      <c r="H743" s="1"/>
    </row>
    <row r="744" spans="2:8" ht="12.75" customHeight="1" x14ac:dyDescent="0.2">
      <c r="B744" s="208"/>
      <c r="C744" s="1"/>
      <c r="D744" s="1"/>
      <c r="E744" s="1"/>
      <c r="F744" s="1"/>
      <c r="G744" s="1"/>
      <c r="H744" s="1"/>
    </row>
    <row r="745" spans="2:8" ht="12.75" customHeight="1" x14ac:dyDescent="0.2">
      <c r="B745" s="208"/>
      <c r="C745" s="1"/>
      <c r="D745" s="1"/>
      <c r="E745" s="1"/>
      <c r="F745" s="1"/>
      <c r="G745" s="1"/>
      <c r="H745" s="1"/>
    </row>
    <row r="746" spans="2:8" ht="12.75" customHeight="1" x14ac:dyDescent="0.2">
      <c r="B746" s="208"/>
      <c r="C746" s="1"/>
      <c r="D746" s="1"/>
      <c r="E746" s="1"/>
      <c r="F746" s="1"/>
      <c r="G746" s="1"/>
      <c r="H746" s="1"/>
    </row>
    <row r="747" spans="2:8" ht="12.75" customHeight="1" x14ac:dyDescent="0.2">
      <c r="B747" s="208"/>
      <c r="C747" s="1"/>
      <c r="D747" s="1"/>
      <c r="E747" s="1"/>
      <c r="F747" s="1"/>
      <c r="G747" s="1"/>
      <c r="H747" s="1"/>
    </row>
    <row r="748" spans="2:8" ht="12.75" customHeight="1" x14ac:dyDescent="0.2">
      <c r="B748" s="208"/>
      <c r="C748" s="1"/>
      <c r="D748" s="1"/>
      <c r="E748" s="1"/>
      <c r="F748" s="1"/>
      <c r="G748" s="1"/>
      <c r="H748" s="1"/>
    </row>
    <row r="749" spans="2:8" ht="12.75" customHeight="1" x14ac:dyDescent="0.2">
      <c r="B749" s="208"/>
      <c r="C749" s="1"/>
      <c r="D749" s="1"/>
      <c r="E749" s="1"/>
      <c r="F749" s="1"/>
      <c r="G749" s="1"/>
      <c r="H749" s="1"/>
    </row>
    <row r="750" spans="2:8" ht="12.75" customHeight="1" x14ac:dyDescent="0.2">
      <c r="B750" s="208"/>
      <c r="C750" s="1"/>
      <c r="D750" s="1"/>
      <c r="E750" s="1"/>
      <c r="F750" s="1"/>
      <c r="G750" s="1"/>
      <c r="H750" s="1"/>
    </row>
    <row r="751" spans="2:8" ht="12.75" customHeight="1" x14ac:dyDescent="0.2">
      <c r="B751" s="208"/>
      <c r="C751" s="1"/>
      <c r="D751" s="1"/>
      <c r="E751" s="1"/>
      <c r="F751" s="1"/>
      <c r="G751" s="1"/>
      <c r="H751" s="1"/>
    </row>
    <row r="752" spans="2:8" ht="12.75" customHeight="1" x14ac:dyDescent="0.2">
      <c r="B752" s="208"/>
      <c r="C752" s="1"/>
      <c r="D752" s="1"/>
      <c r="E752" s="1"/>
      <c r="F752" s="1"/>
      <c r="G752" s="1"/>
      <c r="H752" s="1"/>
    </row>
    <row r="753" spans="2:8" ht="12.75" customHeight="1" x14ac:dyDescent="0.2">
      <c r="B753" s="208"/>
      <c r="C753" s="1"/>
      <c r="D753" s="1"/>
      <c r="E753" s="1"/>
      <c r="F753" s="1"/>
      <c r="G753" s="1"/>
      <c r="H753" s="1"/>
    </row>
    <row r="754" spans="2:8" ht="12.75" customHeight="1" x14ac:dyDescent="0.2">
      <c r="B754" s="208"/>
      <c r="C754" s="1"/>
      <c r="D754" s="1"/>
      <c r="E754" s="1"/>
      <c r="F754" s="1"/>
      <c r="G754" s="1"/>
      <c r="H754" s="1"/>
    </row>
    <row r="755" spans="2:8" ht="12.75" customHeight="1" x14ac:dyDescent="0.2">
      <c r="B755" s="208"/>
      <c r="C755" s="1"/>
      <c r="D755" s="1"/>
      <c r="E755" s="1"/>
      <c r="F755" s="1"/>
      <c r="G755" s="1"/>
      <c r="H755" s="1"/>
    </row>
    <row r="756" spans="2:8" ht="12.75" customHeight="1" x14ac:dyDescent="0.2">
      <c r="B756" s="208"/>
      <c r="C756" s="1"/>
      <c r="D756" s="1"/>
      <c r="E756" s="1"/>
      <c r="F756" s="1"/>
      <c r="G756" s="1"/>
      <c r="H756" s="1"/>
    </row>
    <row r="757" spans="2:8" ht="12.75" customHeight="1" x14ac:dyDescent="0.2">
      <c r="B757" s="208"/>
      <c r="C757" s="1"/>
      <c r="D757" s="1"/>
      <c r="E757" s="1"/>
      <c r="F757" s="1"/>
      <c r="G757" s="1"/>
      <c r="H757" s="1"/>
    </row>
    <row r="758" spans="2:8" ht="12.75" customHeight="1" x14ac:dyDescent="0.2">
      <c r="B758" s="208"/>
      <c r="C758" s="1"/>
      <c r="D758" s="1"/>
      <c r="E758" s="1"/>
      <c r="F758" s="1"/>
      <c r="G758" s="1"/>
      <c r="H758" s="1"/>
    </row>
    <row r="759" spans="2:8" ht="12.75" customHeight="1" x14ac:dyDescent="0.2">
      <c r="B759" s="208"/>
      <c r="C759" s="1"/>
      <c r="D759" s="1"/>
      <c r="E759" s="1"/>
      <c r="F759" s="1"/>
      <c r="G759" s="1"/>
      <c r="H759" s="1"/>
    </row>
    <row r="760" spans="2:8" ht="12.75" customHeight="1" x14ac:dyDescent="0.2">
      <c r="B760" s="208"/>
      <c r="C760" s="1"/>
      <c r="D760" s="1"/>
      <c r="E760" s="1"/>
      <c r="F760" s="1"/>
      <c r="G760" s="1"/>
      <c r="H760" s="1"/>
    </row>
    <row r="761" spans="2:8" ht="12.75" customHeight="1" x14ac:dyDescent="0.2">
      <c r="B761" s="208"/>
      <c r="C761" s="1"/>
      <c r="D761" s="1"/>
      <c r="E761" s="1"/>
      <c r="F761" s="1"/>
      <c r="G761" s="1"/>
      <c r="H761" s="1"/>
    </row>
    <row r="762" spans="2:8" ht="12.75" customHeight="1" x14ac:dyDescent="0.2">
      <c r="B762" s="208"/>
      <c r="C762" s="1"/>
      <c r="D762" s="1"/>
      <c r="E762" s="1"/>
      <c r="F762" s="1"/>
      <c r="G762" s="1"/>
      <c r="H762" s="1"/>
    </row>
    <row r="763" spans="2:8" ht="12.75" customHeight="1" x14ac:dyDescent="0.2">
      <c r="B763" s="208"/>
      <c r="C763" s="1"/>
      <c r="D763" s="1"/>
      <c r="E763" s="1"/>
      <c r="F763" s="1"/>
      <c r="G763" s="1"/>
      <c r="H763" s="1"/>
    </row>
    <row r="764" spans="2:8" ht="12.75" customHeight="1" x14ac:dyDescent="0.2">
      <c r="B764" s="208"/>
      <c r="C764" s="1"/>
      <c r="D764" s="1"/>
      <c r="E764" s="1"/>
      <c r="F764" s="1"/>
      <c r="G764" s="1"/>
      <c r="H764" s="1"/>
    </row>
    <row r="765" spans="2:8" ht="12.75" customHeight="1" x14ac:dyDescent="0.2">
      <c r="B765" s="208"/>
      <c r="C765" s="1"/>
      <c r="D765" s="1"/>
      <c r="E765" s="1"/>
      <c r="F765" s="1"/>
      <c r="G765" s="1"/>
      <c r="H765" s="1"/>
    </row>
    <row r="766" spans="2:8" ht="12.75" customHeight="1" x14ac:dyDescent="0.2">
      <c r="B766" s="208"/>
      <c r="C766" s="1"/>
      <c r="D766" s="1"/>
      <c r="E766" s="1"/>
      <c r="F766" s="1"/>
      <c r="G766" s="1"/>
      <c r="H766" s="1"/>
    </row>
    <row r="767" spans="2:8" ht="12.75" customHeight="1" x14ac:dyDescent="0.2">
      <c r="B767" s="208"/>
      <c r="C767" s="1"/>
      <c r="D767" s="1"/>
      <c r="E767" s="1"/>
      <c r="F767" s="1"/>
      <c r="G767" s="1"/>
      <c r="H767" s="1"/>
    </row>
    <row r="768" spans="2:8" ht="12.75" customHeight="1" x14ac:dyDescent="0.2">
      <c r="B768" s="208"/>
      <c r="C768" s="1"/>
      <c r="D768" s="1"/>
      <c r="E768" s="1"/>
      <c r="F768" s="1"/>
      <c r="G768" s="1"/>
      <c r="H768" s="1"/>
    </row>
    <row r="769" spans="2:8" ht="12.75" customHeight="1" x14ac:dyDescent="0.2">
      <c r="B769" s="208"/>
      <c r="C769" s="1"/>
      <c r="D769" s="1"/>
      <c r="E769" s="1"/>
      <c r="F769" s="1"/>
      <c r="G769" s="1"/>
      <c r="H769" s="1"/>
    </row>
    <row r="770" spans="2:8" ht="12.75" customHeight="1" x14ac:dyDescent="0.2">
      <c r="B770" s="208"/>
      <c r="C770" s="1"/>
      <c r="D770" s="1"/>
      <c r="E770" s="1"/>
      <c r="F770" s="1"/>
      <c r="G770" s="1"/>
      <c r="H770" s="1"/>
    </row>
    <row r="771" spans="2:8" ht="12.75" customHeight="1" x14ac:dyDescent="0.2">
      <c r="B771" s="208"/>
      <c r="C771" s="1"/>
      <c r="D771" s="1"/>
      <c r="E771" s="1"/>
      <c r="F771" s="1"/>
      <c r="G771" s="1"/>
      <c r="H771" s="1"/>
    </row>
    <row r="772" spans="2:8" ht="12.75" customHeight="1" x14ac:dyDescent="0.2">
      <c r="B772" s="208"/>
      <c r="C772" s="1"/>
      <c r="D772" s="1"/>
      <c r="E772" s="1"/>
      <c r="F772" s="1"/>
      <c r="G772" s="1"/>
      <c r="H772" s="1"/>
    </row>
    <row r="773" spans="2:8" ht="12.75" customHeight="1" x14ac:dyDescent="0.2">
      <c r="B773" s="208"/>
      <c r="C773" s="1"/>
      <c r="D773" s="1"/>
      <c r="E773" s="1"/>
      <c r="F773" s="1"/>
      <c r="G773" s="1"/>
      <c r="H773" s="1"/>
    </row>
    <row r="774" spans="2:8" ht="12.75" customHeight="1" x14ac:dyDescent="0.2">
      <c r="B774" s="208"/>
      <c r="C774" s="1"/>
      <c r="D774" s="1"/>
      <c r="E774" s="1"/>
      <c r="F774" s="1"/>
      <c r="G774" s="1"/>
      <c r="H774" s="1"/>
    </row>
    <row r="775" spans="2:8" ht="12.75" customHeight="1" x14ac:dyDescent="0.2">
      <c r="B775" s="208"/>
      <c r="C775" s="1"/>
      <c r="D775" s="1"/>
      <c r="E775" s="1"/>
      <c r="F775" s="1"/>
      <c r="G775" s="1"/>
      <c r="H775" s="1"/>
    </row>
    <row r="776" spans="2:8" ht="12.75" customHeight="1" x14ac:dyDescent="0.2">
      <c r="B776" s="208"/>
      <c r="C776" s="1"/>
      <c r="D776" s="1"/>
      <c r="E776" s="1"/>
      <c r="F776" s="1"/>
      <c r="G776" s="1"/>
      <c r="H776" s="1"/>
    </row>
    <row r="777" spans="2:8" ht="12.75" customHeight="1" x14ac:dyDescent="0.2">
      <c r="B777" s="208"/>
      <c r="C777" s="1"/>
      <c r="D777" s="1"/>
      <c r="E777" s="1"/>
      <c r="F777" s="1"/>
      <c r="G777" s="1"/>
      <c r="H777" s="1"/>
    </row>
    <row r="778" spans="2:8" ht="12.75" customHeight="1" x14ac:dyDescent="0.2">
      <c r="B778" s="208"/>
      <c r="C778" s="1"/>
      <c r="D778" s="1"/>
      <c r="E778" s="1"/>
      <c r="F778" s="1"/>
      <c r="G778" s="1"/>
      <c r="H778" s="1"/>
    </row>
    <row r="779" spans="2:8" ht="12.75" customHeight="1" x14ac:dyDescent="0.2">
      <c r="B779" s="208"/>
      <c r="C779" s="1"/>
      <c r="D779" s="1"/>
      <c r="E779" s="1"/>
      <c r="F779" s="1"/>
      <c r="G779" s="1"/>
      <c r="H779" s="1"/>
    </row>
    <row r="780" spans="2:8" ht="12.75" customHeight="1" x14ac:dyDescent="0.2">
      <c r="B780" s="208"/>
      <c r="C780" s="1"/>
      <c r="D780" s="1"/>
      <c r="E780" s="1"/>
      <c r="F780" s="1"/>
      <c r="G780" s="1"/>
      <c r="H780" s="1"/>
    </row>
    <row r="781" spans="2:8" ht="12.75" customHeight="1" x14ac:dyDescent="0.2">
      <c r="B781" s="208"/>
      <c r="C781" s="1"/>
      <c r="D781" s="1"/>
      <c r="E781" s="1"/>
      <c r="F781" s="1"/>
      <c r="G781" s="1"/>
      <c r="H781" s="1"/>
    </row>
    <row r="782" spans="2:8" ht="12.75" customHeight="1" x14ac:dyDescent="0.2">
      <c r="B782" s="208"/>
      <c r="C782" s="1"/>
      <c r="D782" s="1"/>
      <c r="E782" s="1"/>
      <c r="F782" s="1"/>
      <c r="G782" s="1"/>
      <c r="H782" s="1"/>
    </row>
    <row r="783" spans="2:8" ht="12.75" customHeight="1" x14ac:dyDescent="0.2">
      <c r="B783" s="208"/>
      <c r="C783" s="1"/>
      <c r="D783" s="1"/>
      <c r="E783" s="1"/>
      <c r="F783" s="1"/>
      <c r="G783" s="1"/>
      <c r="H783" s="1"/>
    </row>
    <row r="784" spans="2:8" ht="12.75" customHeight="1" x14ac:dyDescent="0.2">
      <c r="B784" s="208"/>
      <c r="C784" s="1"/>
      <c r="D784" s="1"/>
      <c r="E784" s="1"/>
      <c r="F784" s="1"/>
      <c r="G784" s="1"/>
      <c r="H784" s="1"/>
    </row>
    <row r="785" spans="2:8" ht="12.75" customHeight="1" x14ac:dyDescent="0.2">
      <c r="B785" s="208"/>
      <c r="C785" s="1"/>
      <c r="D785" s="1"/>
      <c r="E785" s="1"/>
      <c r="F785" s="1"/>
      <c r="G785" s="1"/>
      <c r="H785" s="1"/>
    </row>
    <row r="786" spans="2:8" ht="12.75" customHeight="1" x14ac:dyDescent="0.2">
      <c r="B786" s="208"/>
      <c r="C786" s="1"/>
      <c r="D786" s="1"/>
      <c r="E786" s="1"/>
      <c r="F786" s="1"/>
      <c r="G786" s="1"/>
      <c r="H786" s="1"/>
    </row>
    <row r="787" spans="2:8" ht="12.75" customHeight="1" x14ac:dyDescent="0.2">
      <c r="B787" s="208"/>
      <c r="C787" s="1"/>
      <c r="D787" s="1"/>
      <c r="E787" s="1"/>
      <c r="F787" s="1"/>
      <c r="G787" s="1"/>
      <c r="H787" s="1"/>
    </row>
    <row r="788" spans="2:8" ht="12.75" customHeight="1" x14ac:dyDescent="0.2">
      <c r="B788" s="208"/>
      <c r="C788" s="1"/>
      <c r="D788" s="1"/>
      <c r="E788" s="1"/>
      <c r="F788" s="1"/>
      <c r="G788" s="1"/>
      <c r="H788" s="1"/>
    </row>
    <row r="789" spans="2:8" ht="12.75" customHeight="1" x14ac:dyDescent="0.2">
      <c r="B789" s="208"/>
      <c r="C789" s="1"/>
      <c r="D789" s="1"/>
      <c r="E789" s="1"/>
      <c r="F789" s="1"/>
      <c r="G789" s="1"/>
      <c r="H789" s="1"/>
    </row>
    <row r="790" spans="2:8" ht="12.75" customHeight="1" x14ac:dyDescent="0.2">
      <c r="B790" s="208"/>
      <c r="C790" s="1"/>
      <c r="D790" s="1"/>
      <c r="E790" s="1"/>
      <c r="F790" s="1"/>
      <c r="G790" s="1"/>
      <c r="H790" s="1"/>
    </row>
    <row r="791" spans="2:8" ht="12.75" customHeight="1" x14ac:dyDescent="0.2">
      <c r="B791" s="208"/>
      <c r="C791" s="1"/>
      <c r="D791" s="1"/>
      <c r="E791" s="1"/>
      <c r="F791" s="1"/>
      <c r="G791" s="1"/>
      <c r="H791" s="1"/>
    </row>
    <row r="792" spans="2:8" ht="12.75" customHeight="1" x14ac:dyDescent="0.2">
      <c r="B792" s="208"/>
      <c r="C792" s="1"/>
      <c r="D792" s="1"/>
      <c r="E792" s="1"/>
      <c r="F792" s="1"/>
      <c r="G792" s="1"/>
      <c r="H792" s="1"/>
    </row>
    <row r="793" spans="2:8" ht="12.75" customHeight="1" x14ac:dyDescent="0.2">
      <c r="B793" s="208"/>
      <c r="C793" s="1"/>
      <c r="D793" s="1"/>
      <c r="E793" s="1"/>
      <c r="F793" s="1"/>
      <c r="G793" s="1"/>
      <c r="H793" s="1"/>
    </row>
    <row r="794" spans="2:8" ht="12.75" customHeight="1" x14ac:dyDescent="0.2">
      <c r="B794" s="208"/>
      <c r="C794" s="1"/>
      <c r="D794" s="1"/>
      <c r="E794" s="1"/>
      <c r="F794" s="1"/>
      <c r="G794" s="1"/>
      <c r="H794" s="1"/>
    </row>
    <row r="795" spans="2:8" ht="12.75" customHeight="1" x14ac:dyDescent="0.2">
      <c r="B795" s="208"/>
      <c r="C795" s="1"/>
      <c r="D795" s="1"/>
      <c r="E795" s="1"/>
      <c r="F795" s="1"/>
      <c r="G795" s="1"/>
      <c r="H795" s="1"/>
    </row>
    <row r="796" spans="2:8" ht="12.75" customHeight="1" x14ac:dyDescent="0.2">
      <c r="B796" s="208"/>
      <c r="C796" s="1"/>
      <c r="D796" s="1"/>
      <c r="E796" s="1"/>
      <c r="F796" s="1"/>
      <c r="G796" s="1"/>
      <c r="H796" s="1"/>
    </row>
    <row r="797" spans="2:8" ht="12.75" customHeight="1" x14ac:dyDescent="0.2">
      <c r="B797" s="208"/>
      <c r="C797" s="1"/>
      <c r="D797" s="1"/>
      <c r="E797" s="1"/>
      <c r="F797" s="1"/>
      <c r="G797" s="1"/>
      <c r="H797" s="1"/>
    </row>
    <row r="798" spans="2:8" ht="12.75" customHeight="1" x14ac:dyDescent="0.2">
      <c r="B798" s="208"/>
      <c r="C798" s="1"/>
      <c r="D798" s="1"/>
      <c r="E798" s="1"/>
      <c r="F798" s="1"/>
      <c r="G798" s="1"/>
      <c r="H798" s="1"/>
    </row>
    <row r="799" spans="2:8" ht="12.75" customHeight="1" x14ac:dyDescent="0.2">
      <c r="B799" s="208"/>
      <c r="C799" s="1"/>
      <c r="D799" s="1"/>
      <c r="E799" s="1"/>
      <c r="F799" s="1"/>
      <c r="G799" s="1"/>
      <c r="H799" s="1"/>
    </row>
    <row r="800" spans="2:8" ht="12.75" customHeight="1" x14ac:dyDescent="0.2">
      <c r="B800" s="208"/>
      <c r="C800" s="1"/>
      <c r="D800" s="1"/>
      <c r="E800" s="1"/>
      <c r="F800" s="1"/>
      <c r="G800" s="1"/>
      <c r="H800" s="1"/>
    </row>
    <row r="801" spans="2:8" ht="12.75" customHeight="1" x14ac:dyDescent="0.2">
      <c r="B801" s="208"/>
      <c r="C801" s="1"/>
      <c r="D801" s="1"/>
      <c r="E801" s="1"/>
      <c r="F801" s="1"/>
      <c r="G801" s="1"/>
      <c r="H801" s="1"/>
    </row>
    <row r="802" spans="2:8" ht="12.75" customHeight="1" x14ac:dyDescent="0.2">
      <c r="B802" s="208"/>
      <c r="C802" s="1"/>
      <c r="D802" s="1"/>
      <c r="E802" s="1"/>
      <c r="F802" s="1"/>
      <c r="G802" s="1"/>
      <c r="H802" s="1"/>
    </row>
    <row r="803" spans="2:8" ht="12.75" customHeight="1" x14ac:dyDescent="0.2">
      <c r="B803" s="208"/>
      <c r="C803" s="1"/>
      <c r="D803" s="1"/>
      <c r="E803" s="1"/>
      <c r="F803" s="1"/>
      <c r="G803" s="1"/>
      <c r="H803" s="1"/>
    </row>
    <row r="804" spans="2:8" ht="12.75" customHeight="1" x14ac:dyDescent="0.2">
      <c r="B804" s="208"/>
      <c r="C804" s="1"/>
      <c r="D804" s="1"/>
      <c r="E804" s="1"/>
      <c r="F804" s="1"/>
      <c r="G804" s="1"/>
      <c r="H804" s="1"/>
    </row>
    <row r="805" spans="2:8" ht="12.75" customHeight="1" x14ac:dyDescent="0.2">
      <c r="B805" s="208"/>
      <c r="C805" s="1"/>
      <c r="D805" s="1"/>
      <c r="E805" s="1"/>
      <c r="F805" s="1"/>
      <c r="G805" s="1"/>
      <c r="H805" s="1"/>
    </row>
    <row r="806" spans="2:8" ht="12.75" customHeight="1" x14ac:dyDescent="0.2">
      <c r="B806" s="208"/>
      <c r="C806" s="1"/>
      <c r="D806" s="1"/>
      <c r="E806" s="1"/>
      <c r="F806" s="1"/>
      <c r="G806" s="1"/>
      <c r="H806" s="1"/>
    </row>
    <row r="807" spans="2:8" ht="12.75" customHeight="1" x14ac:dyDescent="0.2">
      <c r="B807" s="208"/>
      <c r="C807" s="1"/>
      <c r="D807" s="1"/>
      <c r="E807" s="1"/>
      <c r="F807" s="1"/>
      <c r="G807" s="1"/>
      <c r="H807" s="1"/>
    </row>
    <row r="808" spans="2:8" ht="12.75" customHeight="1" x14ac:dyDescent="0.2">
      <c r="B808" s="208"/>
      <c r="C808" s="1"/>
      <c r="D808" s="1"/>
      <c r="E808" s="1"/>
      <c r="F808" s="1"/>
      <c r="G808" s="1"/>
      <c r="H808" s="1"/>
    </row>
    <row r="809" spans="2:8" ht="12.75" customHeight="1" x14ac:dyDescent="0.2">
      <c r="B809" s="208"/>
      <c r="C809" s="1"/>
      <c r="D809" s="1"/>
      <c r="E809" s="1"/>
      <c r="F809" s="1"/>
      <c r="G809" s="1"/>
      <c r="H809" s="1"/>
    </row>
    <row r="810" spans="2:8" ht="12.75" customHeight="1" x14ac:dyDescent="0.2">
      <c r="B810" s="208"/>
      <c r="C810" s="1"/>
      <c r="D810" s="1"/>
      <c r="E810" s="1"/>
      <c r="F810" s="1"/>
      <c r="G810" s="1"/>
      <c r="H810" s="1"/>
    </row>
    <row r="811" spans="2:8" ht="12.75" customHeight="1" x14ac:dyDescent="0.2">
      <c r="B811" s="208"/>
      <c r="C811" s="1"/>
      <c r="D811" s="1"/>
      <c r="E811" s="1"/>
      <c r="F811" s="1"/>
      <c r="G811" s="1"/>
      <c r="H811" s="1"/>
    </row>
    <row r="812" spans="2:8" ht="12.75" customHeight="1" x14ac:dyDescent="0.2">
      <c r="B812" s="208"/>
      <c r="C812" s="1"/>
      <c r="D812" s="1"/>
      <c r="E812" s="1"/>
      <c r="F812" s="1"/>
      <c r="G812" s="1"/>
      <c r="H812" s="1"/>
    </row>
    <row r="813" spans="2:8" ht="12.75" customHeight="1" x14ac:dyDescent="0.2">
      <c r="B813" s="208"/>
      <c r="C813" s="1"/>
      <c r="D813" s="1"/>
      <c r="E813" s="1"/>
      <c r="F813" s="1"/>
      <c r="G813" s="1"/>
      <c r="H813" s="1"/>
    </row>
    <row r="814" spans="2:8" ht="12.75" customHeight="1" x14ac:dyDescent="0.2">
      <c r="B814" s="208"/>
      <c r="C814" s="1"/>
      <c r="D814" s="1"/>
      <c r="E814" s="1"/>
      <c r="F814" s="1"/>
      <c r="G814" s="1"/>
      <c r="H814" s="1"/>
    </row>
    <row r="815" spans="2:8" ht="12.75" customHeight="1" x14ac:dyDescent="0.2">
      <c r="B815" s="208"/>
      <c r="C815" s="1"/>
      <c r="D815" s="1"/>
      <c r="E815" s="1"/>
      <c r="F815" s="1"/>
      <c r="G815" s="1"/>
      <c r="H815" s="1"/>
    </row>
    <row r="816" spans="2:8" ht="12.75" customHeight="1" x14ac:dyDescent="0.2">
      <c r="B816" s="208"/>
      <c r="C816" s="1"/>
      <c r="D816" s="1"/>
      <c r="E816" s="1"/>
      <c r="F816" s="1"/>
      <c r="G816" s="1"/>
      <c r="H816" s="1"/>
    </row>
    <row r="817" spans="2:8" ht="12.75" customHeight="1" x14ac:dyDescent="0.2">
      <c r="B817" s="208"/>
      <c r="C817" s="1"/>
      <c r="D817" s="1"/>
      <c r="E817" s="1"/>
      <c r="F817" s="1"/>
      <c r="G817" s="1"/>
      <c r="H817" s="1"/>
    </row>
    <row r="818" spans="2:8" ht="12.75" customHeight="1" x14ac:dyDescent="0.2">
      <c r="B818" s="208"/>
      <c r="C818" s="1"/>
      <c r="D818" s="1"/>
      <c r="E818" s="1"/>
      <c r="F818" s="1"/>
      <c r="G818" s="1"/>
      <c r="H818" s="1"/>
    </row>
    <row r="819" spans="2:8" ht="12.75" customHeight="1" x14ac:dyDescent="0.2">
      <c r="B819" s="208"/>
      <c r="C819" s="1"/>
      <c r="D819" s="1"/>
      <c r="E819" s="1"/>
      <c r="F819" s="1"/>
      <c r="G819" s="1"/>
      <c r="H819" s="1"/>
    </row>
    <row r="820" spans="2:8" ht="12.75" customHeight="1" x14ac:dyDescent="0.2">
      <c r="B820" s="208"/>
      <c r="C820" s="1"/>
      <c r="D820" s="1"/>
      <c r="E820" s="1"/>
      <c r="F820" s="1"/>
      <c r="G820" s="1"/>
      <c r="H820" s="1"/>
    </row>
    <row r="821" spans="2:8" ht="12.75" customHeight="1" x14ac:dyDescent="0.2">
      <c r="B821" s="208"/>
      <c r="C821" s="1"/>
      <c r="D821" s="1"/>
      <c r="E821" s="1"/>
      <c r="F821" s="1"/>
      <c r="G821" s="1"/>
      <c r="H821" s="1"/>
    </row>
    <row r="822" spans="2:8" ht="12.75" customHeight="1" x14ac:dyDescent="0.2">
      <c r="B822" s="208"/>
      <c r="C822" s="1"/>
      <c r="D822" s="1"/>
      <c r="E822" s="1"/>
      <c r="F822" s="1"/>
      <c r="G822" s="1"/>
      <c r="H822" s="1"/>
    </row>
    <row r="823" spans="2:8" ht="12.75" customHeight="1" x14ac:dyDescent="0.2">
      <c r="B823" s="208"/>
      <c r="C823" s="1"/>
      <c r="D823" s="1"/>
      <c r="E823" s="1"/>
      <c r="F823" s="1"/>
      <c r="G823" s="1"/>
      <c r="H823" s="1"/>
    </row>
    <row r="824" spans="2:8" ht="12.75" customHeight="1" x14ac:dyDescent="0.2">
      <c r="B824" s="208"/>
      <c r="C824" s="1"/>
      <c r="D824" s="1"/>
      <c r="E824" s="1"/>
      <c r="F824" s="1"/>
      <c r="G824" s="1"/>
      <c r="H824" s="1"/>
    </row>
    <row r="825" spans="2:8" ht="12.75" customHeight="1" x14ac:dyDescent="0.2">
      <c r="B825" s="208"/>
      <c r="C825" s="1"/>
      <c r="D825" s="1"/>
      <c r="E825" s="1"/>
      <c r="F825" s="1"/>
      <c r="G825" s="1"/>
      <c r="H825" s="1"/>
    </row>
    <row r="826" spans="2:8" ht="12.75" customHeight="1" x14ac:dyDescent="0.2">
      <c r="B826" s="208"/>
      <c r="C826" s="1"/>
      <c r="D826" s="1"/>
      <c r="E826" s="1"/>
      <c r="F826" s="1"/>
      <c r="G826" s="1"/>
      <c r="H826" s="1"/>
    </row>
    <row r="827" spans="2:8" ht="12.75" customHeight="1" x14ac:dyDescent="0.2">
      <c r="B827" s="208"/>
      <c r="C827" s="1"/>
      <c r="D827" s="1"/>
      <c r="E827" s="1"/>
      <c r="F827" s="1"/>
      <c r="G827" s="1"/>
      <c r="H827" s="1"/>
    </row>
    <row r="828" spans="2:8" ht="12.75" customHeight="1" x14ac:dyDescent="0.2">
      <c r="B828" s="208"/>
      <c r="C828" s="1"/>
      <c r="D828" s="1"/>
      <c r="E828" s="1"/>
      <c r="F828" s="1"/>
      <c r="G828" s="1"/>
      <c r="H828" s="1"/>
    </row>
    <row r="829" spans="2:8" ht="12.75" customHeight="1" x14ac:dyDescent="0.2">
      <c r="B829" s="208"/>
      <c r="C829" s="1"/>
      <c r="D829" s="1"/>
      <c r="E829" s="1"/>
      <c r="F829" s="1"/>
      <c r="G829" s="1"/>
      <c r="H829" s="1"/>
    </row>
    <row r="830" spans="2:8" ht="12.75" customHeight="1" x14ac:dyDescent="0.2">
      <c r="B830" s="208"/>
      <c r="C830" s="1"/>
      <c r="D830" s="1"/>
      <c r="E830" s="1"/>
      <c r="F830" s="1"/>
      <c r="G830" s="1"/>
      <c r="H830" s="1"/>
    </row>
    <row r="831" spans="2:8" ht="12.75" customHeight="1" x14ac:dyDescent="0.2">
      <c r="B831" s="208"/>
      <c r="C831" s="1"/>
      <c r="D831" s="1"/>
      <c r="E831" s="1"/>
      <c r="F831" s="1"/>
      <c r="G831" s="1"/>
      <c r="H831" s="1"/>
    </row>
    <row r="832" spans="2:8" ht="12.75" customHeight="1" x14ac:dyDescent="0.2">
      <c r="B832" s="208"/>
      <c r="C832" s="1"/>
      <c r="D832" s="1"/>
      <c r="E832" s="1"/>
      <c r="F832" s="1"/>
      <c r="G832" s="1"/>
      <c r="H832" s="1"/>
    </row>
    <row r="833" spans="2:8" ht="12.75" customHeight="1" x14ac:dyDescent="0.2">
      <c r="B833" s="208"/>
      <c r="C833" s="1"/>
      <c r="D833" s="1"/>
      <c r="E833" s="1"/>
      <c r="F833" s="1"/>
      <c r="G833" s="1"/>
      <c r="H833" s="1"/>
    </row>
    <row r="834" spans="2:8" ht="12.75" customHeight="1" x14ac:dyDescent="0.2">
      <c r="B834" s="208"/>
      <c r="C834" s="1"/>
      <c r="D834" s="1"/>
      <c r="E834" s="1"/>
      <c r="F834" s="1"/>
      <c r="G834" s="1"/>
      <c r="H834" s="1"/>
    </row>
    <row r="835" spans="2:8" ht="12.75" customHeight="1" x14ac:dyDescent="0.2">
      <c r="B835" s="208"/>
      <c r="C835" s="1"/>
      <c r="D835" s="1"/>
      <c r="E835" s="1"/>
      <c r="F835" s="1"/>
      <c r="G835" s="1"/>
      <c r="H835" s="1"/>
    </row>
    <row r="836" spans="2:8" ht="12.75" customHeight="1" x14ac:dyDescent="0.2">
      <c r="B836" s="208"/>
      <c r="C836" s="1"/>
      <c r="D836" s="1"/>
      <c r="E836" s="1"/>
      <c r="F836" s="1"/>
      <c r="G836" s="1"/>
      <c r="H836" s="1"/>
    </row>
    <row r="837" spans="2:8" ht="12.75" customHeight="1" x14ac:dyDescent="0.2">
      <c r="B837" s="208"/>
      <c r="C837" s="1"/>
      <c r="D837" s="1"/>
      <c r="E837" s="1"/>
      <c r="F837" s="1"/>
      <c r="G837" s="1"/>
      <c r="H837" s="1"/>
    </row>
    <row r="838" spans="2:8" ht="12.75" customHeight="1" x14ac:dyDescent="0.2">
      <c r="B838" s="208"/>
      <c r="C838" s="1"/>
      <c r="D838" s="1"/>
      <c r="E838" s="1"/>
      <c r="F838" s="1"/>
      <c r="G838" s="1"/>
      <c r="H838" s="1"/>
    </row>
    <row r="839" spans="2:8" ht="12.75" customHeight="1" x14ac:dyDescent="0.2">
      <c r="B839" s="208"/>
      <c r="C839" s="1"/>
      <c r="D839" s="1"/>
      <c r="E839" s="1"/>
      <c r="F839" s="1"/>
      <c r="G839" s="1"/>
      <c r="H839" s="1"/>
    </row>
    <row r="840" spans="2:8" ht="12.75" customHeight="1" x14ac:dyDescent="0.2">
      <c r="B840" s="208"/>
      <c r="C840" s="1"/>
      <c r="D840" s="1"/>
      <c r="E840" s="1"/>
      <c r="F840" s="1"/>
      <c r="G840" s="1"/>
      <c r="H840" s="1"/>
    </row>
    <row r="841" spans="2:8" ht="12.75" customHeight="1" x14ac:dyDescent="0.2">
      <c r="B841" s="208"/>
      <c r="C841" s="1"/>
      <c r="D841" s="1"/>
      <c r="E841" s="1"/>
      <c r="F841" s="1"/>
      <c r="G841" s="1"/>
      <c r="H841" s="1"/>
    </row>
    <row r="842" spans="2:8" ht="12.75" customHeight="1" x14ac:dyDescent="0.2">
      <c r="B842" s="208"/>
      <c r="C842" s="1"/>
      <c r="D842" s="1"/>
      <c r="E842" s="1"/>
      <c r="F842" s="1"/>
      <c r="G842" s="1"/>
      <c r="H842" s="1"/>
    </row>
    <row r="843" spans="2:8" ht="12.75" customHeight="1" x14ac:dyDescent="0.2">
      <c r="B843" s="208"/>
      <c r="C843" s="1"/>
      <c r="D843" s="1"/>
      <c r="E843" s="1"/>
      <c r="F843" s="1"/>
      <c r="G843" s="1"/>
      <c r="H843" s="1"/>
    </row>
    <row r="844" spans="2:8" ht="12.75" customHeight="1" x14ac:dyDescent="0.2">
      <c r="B844" s="208"/>
      <c r="C844" s="1"/>
      <c r="D844" s="1"/>
      <c r="E844" s="1"/>
      <c r="F844" s="1"/>
      <c r="G844" s="1"/>
      <c r="H844" s="1"/>
    </row>
    <row r="845" spans="2:8" ht="12.75" customHeight="1" x14ac:dyDescent="0.2">
      <c r="B845" s="208"/>
      <c r="C845" s="1"/>
      <c r="D845" s="1"/>
      <c r="E845" s="1"/>
      <c r="F845" s="1"/>
      <c r="G845" s="1"/>
      <c r="H845" s="1"/>
    </row>
    <row r="846" spans="2:8" ht="12.75" customHeight="1" x14ac:dyDescent="0.2">
      <c r="B846" s="208"/>
      <c r="C846" s="1"/>
      <c r="D846" s="1"/>
      <c r="E846" s="1"/>
      <c r="F846" s="1"/>
      <c r="G846" s="1"/>
      <c r="H846" s="1"/>
    </row>
    <row r="847" spans="2:8" ht="12.75" customHeight="1" x14ac:dyDescent="0.2">
      <c r="B847" s="208"/>
      <c r="C847" s="1"/>
      <c r="D847" s="1"/>
      <c r="E847" s="1"/>
      <c r="F847" s="1"/>
      <c r="G847" s="1"/>
      <c r="H847" s="1"/>
    </row>
    <row r="848" spans="2:8" ht="12.75" customHeight="1" x14ac:dyDescent="0.2">
      <c r="B848" s="208"/>
      <c r="C848" s="1"/>
      <c r="D848" s="1"/>
      <c r="E848" s="1"/>
      <c r="F848" s="1"/>
      <c r="G848" s="1"/>
      <c r="H848" s="1"/>
    </row>
    <row r="849" spans="2:8" ht="12.75" customHeight="1" x14ac:dyDescent="0.2">
      <c r="B849" s="208"/>
      <c r="C849" s="1"/>
      <c r="D849" s="1"/>
      <c r="E849" s="1"/>
      <c r="F849" s="1"/>
      <c r="G849" s="1"/>
      <c r="H849" s="1"/>
    </row>
    <row r="850" spans="2:8" ht="12.75" customHeight="1" x14ac:dyDescent="0.2">
      <c r="B850" s="208"/>
      <c r="C850" s="1"/>
      <c r="D850" s="1"/>
      <c r="E850" s="1"/>
      <c r="F850" s="1"/>
      <c r="G850" s="1"/>
      <c r="H850" s="1"/>
    </row>
    <row r="851" spans="2:8" ht="12.75" customHeight="1" x14ac:dyDescent="0.2">
      <c r="B851" s="208"/>
      <c r="C851" s="1"/>
      <c r="D851" s="1"/>
      <c r="E851" s="1"/>
      <c r="F851" s="1"/>
      <c r="G851" s="1"/>
      <c r="H851" s="1"/>
    </row>
    <row r="852" spans="2:8" ht="12.75" customHeight="1" x14ac:dyDescent="0.2">
      <c r="B852" s="208"/>
      <c r="C852" s="1"/>
      <c r="D852" s="1"/>
      <c r="E852" s="1"/>
      <c r="F852" s="1"/>
      <c r="G852" s="1"/>
      <c r="H852" s="1"/>
    </row>
    <row r="853" spans="2:8" ht="12.75" customHeight="1" x14ac:dyDescent="0.2">
      <c r="B853" s="208"/>
      <c r="C853" s="1"/>
      <c r="D853" s="1"/>
      <c r="E853" s="1"/>
      <c r="F853" s="1"/>
      <c r="G853" s="1"/>
      <c r="H853" s="1"/>
    </row>
    <row r="854" spans="2:8" ht="12.75" customHeight="1" x14ac:dyDescent="0.2">
      <c r="B854" s="208"/>
      <c r="C854" s="1"/>
      <c r="D854" s="1"/>
      <c r="E854" s="1"/>
      <c r="F854" s="1"/>
      <c r="G854" s="1"/>
      <c r="H854" s="1"/>
    </row>
    <row r="855" spans="2:8" ht="12.75" customHeight="1" x14ac:dyDescent="0.2">
      <c r="B855" s="208"/>
      <c r="C855" s="1"/>
      <c r="D855" s="1"/>
      <c r="E855" s="1"/>
      <c r="F855" s="1"/>
      <c r="G855" s="1"/>
      <c r="H855" s="1"/>
    </row>
    <row r="856" spans="2:8" ht="12.75" customHeight="1" x14ac:dyDescent="0.2">
      <c r="B856" s="208"/>
      <c r="C856" s="1"/>
      <c r="D856" s="1"/>
      <c r="E856" s="1"/>
      <c r="F856" s="1"/>
      <c r="G856" s="1"/>
      <c r="H856" s="1"/>
    </row>
    <row r="857" spans="2:8" ht="12.75" customHeight="1" x14ac:dyDescent="0.2">
      <c r="B857" s="208"/>
      <c r="C857" s="1"/>
      <c r="D857" s="1"/>
      <c r="E857" s="1"/>
      <c r="F857" s="1"/>
      <c r="G857" s="1"/>
      <c r="H857" s="1"/>
    </row>
    <row r="858" spans="2:8" ht="12.75" customHeight="1" x14ac:dyDescent="0.2">
      <c r="B858" s="208"/>
      <c r="C858" s="1"/>
      <c r="D858" s="1"/>
      <c r="E858" s="1"/>
      <c r="F858" s="1"/>
      <c r="G858" s="1"/>
      <c r="H858" s="1"/>
    </row>
    <row r="859" spans="2:8" ht="12.75" customHeight="1" x14ac:dyDescent="0.2">
      <c r="B859" s="208"/>
      <c r="C859" s="1"/>
      <c r="D859" s="1"/>
      <c r="E859" s="1"/>
      <c r="F859" s="1"/>
      <c r="G859" s="1"/>
      <c r="H859" s="1"/>
    </row>
    <row r="860" spans="2:8" ht="12.75" customHeight="1" x14ac:dyDescent="0.2">
      <c r="B860" s="208"/>
      <c r="C860" s="1"/>
      <c r="D860" s="1"/>
      <c r="E860" s="1"/>
      <c r="F860" s="1"/>
      <c r="G860" s="1"/>
      <c r="H860" s="1"/>
    </row>
    <row r="861" spans="2:8" ht="12.75" customHeight="1" x14ac:dyDescent="0.2">
      <c r="B861" s="208"/>
      <c r="C861" s="1"/>
      <c r="D861" s="1"/>
      <c r="E861" s="1"/>
      <c r="F861" s="1"/>
      <c r="G861" s="1"/>
      <c r="H861" s="1"/>
    </row>
    <row r="862" spans="2:8" ht="12.75" customHeight="1" x14ac:dyDescent="0.2">
      <c r="B862" s="208"/>
      <c r="C862" s="1"/>
      <c r="D862" s="1"/>
      <c r="E862" s="1"/>
      <c r="F862" s="1"/>
      <c r="G862" s="1"/>
      <c r="H862" s="1"/>
    </row>
    <row r="863" spans="2:8" ht="12.75" customHeight="1" x14ac:dyDescent="0.2">
      <c r="B863" s="208"/>
      <c r="C863" s="1"/>
      <c r="D863" s="1"/>
      <c r="E863" s="1"/>
      <c r="F863" s="1"/>
      <c r="G863" s="1"/>
      <c r="H863" s="1"/>
    </row>
    <row r="864" spans="2:8" ht="12.75" customHeight="1" x14ac:dyDescent="0.2">
      <c r="B864" s="208"/>
      <c r="C864" s="1"/>
      <c r="D864" s="1"/>
      <c r="E864" s="1"/>
      <c r="F864" s="1"/>
      <c r="G864" s="1"/>
      <c r="H864" s="1"/>
    </row>
    <row r="865" spans="2:8" ht="12.75" customHeight="1" x14ac:dyDescent="0.2">
      <c r="B865" s="208"/>
      <c r="C865" s="1"/>
      <c r="D865" s="1"/>
      <c r="E865" s="1"/>
      <c r="F865" s="1"/>
      <c r="G865" s="1"/>
      <c r="H865" s="1"/>
    </row>
    <row r="866" spans="2:8" ht="12.75" customHeight="1" x14ac:dyDescent="0.2">
      <c r="B866" s="208"/>
      <c r="C866" s="1"/>
      <c r="D866" s="1"/>
      <c r="E866" s="1"/>
      <c r="F866" s="1"/>
      <c r="G866" s="1"/>
      <c r="H866" s="1"/>
    </row>
    <row r="867" spans="2:8" ht="12.75" customHeight="1" x14ac:dyDescent="0.2">
      <c r="B867" s="208"/>
      <c r="C867" s="1"/>
      <c r="D867" s="1"/>
      <c r="E867" s="1"/>
      <c r="F867" s="1"/>
      <c r="G867" s="1"/>
      <c r="H867" s="1"/>
    </row>
    <row r="868" spans="2:8" ht="12.75" customHeight="1" x14ac:dyDescent="0.2">
      <c r="B868" s="208"/>
      <c r="C868" s="1"/>
      <c r="D868" s="1"/>
      <c r="E868" s="1"/>
      <c r="F868" s="1"/>
      <c r="G868" s="1"/>
      <c r="H868" s="1"/>
    </row>
    <row r="869" spans="2:8" ht="12.75" customHeight="1" x14ac:dyDescent="0.2">
      <c r="B869" s="208"/>
      <c r="C869" s="1"/>
      <c r="D869" s="1"/>
      <c r="E869" s="1"/>
      <c r="F869" s="1"/>
      <c r="G869" s="1"/>
      <c r="H869" s="1"/>
    </row>
    <row r="870" spans="2:8" ht="12.75" customHeight="1" x14ac:dyDescent="0.2">
      <c r="B870" s="208"/>
      <c r="C870" s="1"/>
      <c r="D870" s="1"/>
      <c r="E870" s="1"/>
      <c r="F870" s="1"/>
      <c r="G870" s="1"/>
      <c r="H870" s="1"/>
    </row>
    <row r="871" spans="2:8" ht="12.75" customHeight="1" x14ac:dyDescent="0.2">
      <c r="B871" s="208"/>
      <c r="C871" s="1"/>
      <c r="D871" s="1"/>
      <c r="E871" s="1"/>
      <c r="F871" s="1"/>
      <c r="G871" s="1"/>
      <c r="H871" s="1"/>
    </row>
    <row r="872" spans="2:8" ht="12.75" customHeight="1" x14ac:dyDescent="0.2">
      <c r="B872" s="208"/>
      <c r="C872" s="1"/>
      <c r="D872" s="1"/>
      <c r="E872" s="1"/>
      <c r="F872" s="1"/>
      <c r="G872" s="1"/>
      <c r="H872" s="1"/>
    </row>
    <row r="873" spans="2:8" ht="12.75" customHeight="1" x14ac:dyDescent="0.2">
      <c r="B873" s="208"/>
      <c r="C873" s="1"/>
      <c r="D873" s="1"/>
      <c r="E873" s="1"/>
      <c r="F873" s="1"/>
      <c r="G873" s="1"/>
      <c r="H873" s="1"/>
    </row>
    <row r="874" spans="2:8" ht="12.75" customHeight="1" x14ac:dyDescent="0.2">
      <c r="B874" s="208"/>
      <c r="C874" s="1"/>
      <c r="D874" s="1"/>
      <c r="E874" s="1"/>
      <c r="F874" s="1"/>
      <c r="G874" s="1"/>
      <c r="H874" s="1"/>
    </row>
    <row r="875" spans="2:8" ht="12.75" customHeight="1" x14ac:dyDescent="0.2">
      <c r="B875" s="208"/>
      <c r="C875" s="1"/>
      <c r="D875" s="1"/>
      <c r="E875" s="1"/>
      <c r="F875" s="1"/>
      <c r="G875" s="1"/>
      <c r="H875" s="1"/>
    </row>
    <row r="876" spans="2:8" ht="12.75" customHeight="1" x14ac:dyDescent="0.2">
      <c r="B876" s="208"/>
      <c r="C876" s="1"/>
      <c r="D876" s="1"/>
      <c r="E876" s="1"/>
      <c r="F876" s="1"/>
      <c r="G876" s="1"/>
      <c r="H876" s="1"/>
    </row>
    <row r="877" spans="2:8" ht="12.75" customHeight="1" x14ac:dyDescent="0.2">
      <c r="B877" s="208"/>
      <c r="C877" s="1"/>
      <c r="D877" s="1"/>
      <c r="E877" s="1"/>
      <c r="F877" s="1"/>
      <c r="G877" s="1"/>
      <c r="H877" s="1"/>
    </row>
    <row r="878" spans="2:8" ht="12.75" customHeight="1" x14ac:dyDescent="0.2">
      <c r="B878" s="208"/>
      <c r="C878" s="1"/>
      <c r="D878" s="1"/>
      <c r="E878" s="1"/>
      <c r="F878" s="1"/>
      <c r="G878" s="1"/>
      <c r="H878" s="1"/>
    </row>
    <row r="879" spans="2:8" ht="12.75" customHeight="1" x14ac:dyDescent="0.2">
      <c r="B879" s="208"/>
      <c r="C879" s="1"/>
      <c r="D879" s="1"/>
      <c r="E879" s="1"/>
      <c r="F879" s="1"/>
      <c r="G879" s="1"/>
      <c r="H879" s="1"/>
    </row>
    <row r="880" spans="2:8" ht="12.75" customHeight="1" x14ac:dyDescent="0.2">
      <c r="B880" s="208"/>
      <c r="C880" s="1"/>
      <c r="D880" s="1"/>
      <c r="E880" s="1"/>
      <c r="F880" s="1"/>
      <c r="G880" s="1"/>
      <c r="H880" s="1"/>
    </row>
    <row r="881" spans="2:8" ht="12.75" customHeight="1" x14ac:dyDescent="0.2">
      <c r="B881" s="208"/>
      <c r="C881" s="1"/>
      <c r="D881" s="1"/>
      <c r="E881" s="1"/>
      <c r="F881" s="1"/>
      <c r="G881" s="1"/>
      <c r="H881" s="1"/>
    </row>
    <row r="882" spans="2:8" ht="12.75" customHeight="1" x14ac:dyDescent="0.2">
      <c r="B882" s="208"/>
      <c r="C882" s="1"/>
      <c r="D882" s="1"/>
      <c r="E882" s="1"/>
      <c r="F882" s="1"/>
      <c r="G882" s="1"/>
      <c r="H882" s="1"/>
    </row>
    <row r="883" spans="2:8" ht="12.75" customHeight="1" x14ac:dyDescent="0.2">
      <c r="B883" s="208"/>
      <c r="C883" s="1"/>
      <c r="D883" s="1"/>
      <c r="E883" s="1"/>
      <c r="F883" s="1"/>
      <c r="G883" s="1"/>
      <c r="H883" s="1"/>
    </row>
    <row r="884" spans="2:8" ht="12.75" customHeight="1" x14ac:dyDescent="0.2">
      <c r="B884" s="208"/>
      <c r="C884" s="1"/>
      <c r="D884" s="1"/>
      <c r="E884" s="1"/>
      <c r="F884" s="1"/>
      <c r="G884" s="1"/>
      <c r="H884" s="1"/>
    </row>
    <row r="885" spans="2:8" ht="12.75" customHeight="1" x14ac:dyDescent="0.2">
      <c r="B885" s="208"/>
      <c r="C885" s="1"/>
      <c r="D885" s="1"/>
      <c r="E885" s="1"/>
      <c r="F885" s="1"/>
      <c r="G885" s="1"/>
      <c r="H885" s="1"/>
    </row>
    <row r="886" spans="2:8" ht="12.75" customHeight="1" x14ac:dyDescent="0.2">
      <c r="B886" s="208"/>
      <c r="C886" s="1"/>
      <c r="D886" s="1"/>
      <c r="E886" s="1"/>
      <c r="F886" s="1"/>
      <c r="G886" s="1"/>
      <c r="H886" s="1"/>
    </row>
    <row r="887" spans="2:8" ht="12.75" customHeight="1" x14ac:dyDescent="0.2">
      <c r="B887" s="208"/>
      <c r="C887" s="1"/>
      <c r="D887" s="1"/>
      <c r="E887" s="1"/>
      <c r="F887" s="1"/>
      <c r="G887" s="1"/>
      <c r="H887" s="1"/>
    </row>
    <row r="888" spans="2:8" ht="12.75" customHeight="1" x14ac:dyDescent="0.2">
      <c r="B888" s="208"/>
      <c r="C888" s="1"/>
      <c r="D888" s="1"/>
      <c r="E888" s="1"/>
      <c r="F888" s="1"/>
      <c r="G888" s="1"/>
      <c r="H888" s="1"/>
    </row>
    <row r="889" spans="2:8" ht="12.75" customHeight="1" x14ac:dyDescent="0.2">
      <c r="B889" s="208"/>
      <c r="C889" s="1"/>
      <c r="D889" s="1"/>
      <c r="E889" s="1"/>
      <c r="F889" s="1"/>
      <c r="G889" s="1"/>
      <c r="H889" s="1"/>
    </row>
    <row r="890" spans="2:8" ht="12.75" customHeight="1" x14ac:dyDescent="0.2">
      <c r="B890" s="208"/>
      <c r="C890" s="1"/>
      <c r="D890" s="1"/>
      <c r="E890" s="1"/>
      <c r="F890" s="1"/>
      <c r="G890" s="1"/>
      <c r="H890" s="1"/>
    </row>
    <row r="891" spans="2:8" ht="12.75" customHeight="1" x14ac:dyDescent="0.2">
      <c r="B891" s="208"/>
      <c r="C891" s="1"/>
      <c r="D891" s="1"/>
      <c r="E891" s="1"/>
      <c r="F891" s="1"/>
      <c r="G891" s="1"/>
      <c r="H891" s="1"/>
    </row>
    <row r="892" spans="2:8" ht="12.75" customHeight="1" x14ac:dyDescent="0.2">
      <c r="B892" s="208"/>
      <c r="C892" s="1"/>
      <c r="D892" s="1"/>
      <c r="E892" s="1"/>
      <c r="F892" s="1"/>
      <c r="G892" s="1"/>
      <c r="H892" s="1"/>
    </row>
    <row r="893" spans="2:8" ht="12.75" customHeight="1" x14ac:dyDescent="0.2">
      <c r="B893" s="208"/>
      <c r="C893" s="1"/>
      <c r="D893" s="1"/>
      <c r="E893" s="1"/>
      <c r="F893" s="1"/>
      <c r="G893" s="1"/>
      <c r="H893" s="1"/>
    </row>
    <row r="894" spans="2:8" ht="12.75" customHeight="1" x14ac:dyDescent="0.2">
      <c r="B894" s="208"/>
      <c r="C894" s="1"/>
      <c r="D894" s="1"/>
      <c r="E894" s="1"/>
      <c r="F894" s="1"/>
      <c r="G894" s="1"/>
      <c r="H894" s="1"/>
    </row>
    <row r="895" spans="2:8" ht="12.75" customHeight="1" x14ac:dyDescent="0.2">
      <c r="B895" s="208"/>
      <c r="C895" s="1"/>
      <c r="D895" s="1"/>
      <c r="E895" s="1"/>
      <c r="F895" s="1"/>
      <c r="G895" s="1"/>
      <c r="H895" s="1"/>
    </row>
    <row r="896" spans="2:8" ht="12.75" customHeight="1" x14ac:dyDescent="0.2">
      <c r="B896" s="208"/>
      <c r="C896" s="1"/>
      <c r="D896" s="1"/>
      <c r="E896" s="1"/>
      <c r="F896" s="1"/>
      <c r="G896" s="1"/>
      <c r="H896" s="1"/>
    </row>
    <row r="897" spans="2:8" ht="12.75" customHeight="1" x14ac:dyDescent="0.2">
      <c r="B897" s="208"/>
      <c r="C897" s="1"/>
      <c r="D897" s="1"/>
      <c r="E897" s="1"/>
      <c r="F897" s="1"/>
      <c r="G897" s="1"/>
      <c r="H897" s="1"/>
    </row>
    <row r="898" spans="2:8" ht="12.75" customHeight="1" x14ac:dyDescent="0.2">
      <c r="B898" s="208"/>
      <c r="C898" s="1"/>
      <c r="D898" s="1"/>
      <c r="E898" s="1"/>
      <c r="F898" s="1"/>
      <c r="G898" s="1"/>
      <c r="H898" s="1"/>
    </row>
    <row r="899" spans="2:8" ht="12.75" customHeight="1" x14ac:dyDescent="0.2">
      <c r="B899" s="208"/>
      <c r="C899" s="1"/>
      <c r="D899" s="1"/>
      <c r="E899" s="1"/>
      <c r="F899" s="1"/>
      <c r="G899" s="1"/>
      <c r="H899" s="1"/>
    </row>
    <row r="900" spans="2:8" ht="12.75" customHeight="1" x14ac:dyDescent="0.2">
      <c r="B900" s="208"/>
      <c r="C900" s="1"/>
      <c r="D900" s="1"/>
      <c r="E900" s="1"/>
      <c r="F900" s="1"/>
      <c r="G900" s="1"/>
      <c r="H900" s="1"/>
    </row>
    <row r="901" spans="2:8" ht="12.75" customHeight="1" x14ac:dyDescent="0.2">
      <c r="B901" s="208"/>
      <c r="C901" s="1"/>
      <c r="D901" s="1"/>
      <c r="E901" s="1"/>
      <c r="F901" s="1"/>
      <c r="G901" s="1"/>
      <c r="H901" s="1"/>
    </row>
    <row r="902" spans="2:8" ht="12.75" customHeight="1" x14ac:dyDescent="0.2">
      <c r="B902" s="208"/>
      <c r="C902" s="1"/>
      <c r="D902" s="1"/>
      <c r="E902" s="1"/>
      <c r="F902" s="1"/>
      <c r="G902" s="1"/>
      <c r="H902" s="1"/>
    </row>
    <row r="903" spans="2:8" ht="12.75" customHeight="1" x14ac:dyDescent="0.2">
      <c r="B903" s="208"/>
      <c r="C903" s="1"/>
      <c r="D903" s="1"/>
      <c r="E903" s="1"/>
      <c r="F903" s="1"/>
      <c r="G903" s="1"/>
      <c r="H903" s="1"/>
    </row>
    <row r="904" spans="2:8" ht="12.75" customHeight="1" x14ac:dyDescent="0.2">
      <c r="B904" s="208"/>
      <c r="C904" s="1"/>
      <c r="D904" s="1"/>
      <c r="E904" s="1"/>
      <c r="F904" s="1"/>
      <c r="G904" s="1"/>
      <c r="H904" s="1"/>
    </row>
    <row r="905" spans="2:8" ht="12.75" customHeight="1" x14ac:dyDescent="0.2">
      <c r="B905" s="208"/>
      <c r="C905" s="1"/>
      <c r="D905" s="1"/>
      <c r="E905" s="1"/>
      <c r="F905" s="1"/>
      <c r="G905" s="1"/>
      <c r="H905" s="1"/>
    </row>
    <row r="906" spans="2:8" ht="12.75" customHeight="1" x14ac:dyDescent="0.2">
      <c r="B906" s="208"/>
      <c r="C906" s="1"/>
      <c r="D906" s="1"/>
      <c r="E906" s="1"/>
      <c r="F906" s="1"/>
      <c r="G906" s="1"/>
      <c r="H906" s="1"/>
    </row>
    <row r="907" spans="2:8" ht="12.75" customHeight="1" x14ac:dyDescent="0.2">
      <c r="B907" s="208"/>
      <c r="C907" s="1"/>
      <c r="D907" s="1"/>
      <c r="E907" s="1"/>
      <c r="F907" s="1"/>
      <c r="G907" s="1"/>
      <c r="H907" s="1"/>
    </row>
    <row r="908" spans="2:8" ht="12.75" customHeight="1" x14ac:dyDescent="0.2">
      <c r="B908" s="208"/>
      <c r="C908" s="1"/>
      <c r="D908" s="1"/>
      <c r="E908" s="1"/>
      <c r="F908" s="1"/>
      <c r="G908" s="1"/>
      <c r="H908" s="1"/>
    </row>
    <row r="909" spans="2:8" ht="12.75" customHeight="1" x14ac:dyDescent="0.2">
      <c r="B909" s="208"/>
      <c r="C909" s="1"/>
      <c r="D909" s="1"/>
      <c r="E909" s="1"/>
      <c r="F909" s="1"/>
      <c r="G909" s="1"/>
      <c r="H909" s="1"/>
    </row>
    <row r="910" spans="2:8" ht="12.75" customHeight="1" x14ac:dyDescent="0.2">
      <c r="B910" s="208"/>
      <c r="C910" s="1"/>
      <c r="D910" s="1"/>
      <c r="E910" s="1"/>
      <c r="F910" s="1"/>
      <c r="G910" s="1"/>
      <c r="H910" s="1"/>
    </row>
    <row r="911" spans="2:8" ht="12.75" customHeight="1" x14ac:dyDescent="0.2">
      <c r="B911" s="208"/>
      <c r="C911" s="1"/>
      <c r="D911" s="1"/>
      <c r="E911" s="1"/>
      <c r="F911" s="1"/>
      <c r="G911" s="1"/>
      <c r="H911" s="1"/>
    </row>
    <row r="912" spans="2:8" ht="12.75" customHeight="1" x14ac:dyDescent="0.2">
      <c r="B912" s="208"/>
      <c r="C912" s="1"/>
      <c r="D912" s="1"/>
      <c r="E912" s="1"/>
      <c r="F912" s="1"/>
      <c r="G912" s="1"/>
      <c r="H912" s="1"/>
    </row>
    <row r="913" spans="2:8" ht="12.75" customHeight="1" x14ac:dyDescent="0.2">
      <c r="B913" s="208"/>
      <c r="C913" s="1"/>
      <c r="D913" s="1"/>
      <c r="E913" s="1"/>
      <c r="F913" s="1"/>
      <c r="G913" s="1"/>
      <c r="H913" s="1"/>
    </row>
    <row r="914" spans="2:8" ht="12.75" customHeight="1" x14ac:dyDescent="0.2">
      <c r="B914" s="208"/>
      <c r="C914" s="1"/>
      <c r="D914" s="1"/>
      <c r="E914" s="1"/>
      <c r="F914" s="1"/>
      <c r="G914" s="1"/>
      <c r="H914" s="1"/>
    </row>
    <row r="915" spans="2:8" ht="12.75" customHeight="1" x14ac:dyDescent="0.2">
      <c r="B915" s="208"/>
      <c r="C915" s="1"/>
      <c r="D915" s="1"/>
      <c r="E915" s="1"/>
      <c r="F915" s="1"/>
      <c r="G915" s="1"/>
      <c r="H915" s="1"/>
    </row>
    <row r="916" spans="2:8" ht="12.75" customHeight="1" x14ac:dyDescent="0.2">
      <c r="B916" s="208"/>
      <c r="C916" s="1"/>
      <c r="D916" s="1"/>
      <c r="E916" s="1"/>
      <c r="F916" s="1"/>
      <c r="G916" s="1"/>
      <c r="H916" s="1"/>
    </row>
    <row r="917" spans="2:8" ht="12.75" customHeight="1" x14ac:dyDescent="0.2">
      <c r="B917" s="208"/>
      <c r="C917" s="1"/>
      <c r="D917" s="1"/>
      <c r="E917" s="1"/>
      <c r="F917" s="1"/>
      <c r="G917" s="1"/>
      <c r="H917" s="1"/>
    </row>
    <row r="918" spans="2:8" ht="12.75" customHeight="1" x14ac:dyDescent="0.2">
      <c r="B918" s="208"/>
      <c r="C918" s="1"/>
      <c r="D918" s="1"/>
      <c r="E918" s="1"/>
      <c r="F918" s="1"/>
      <c r="G918" s="1"/>
      <c r="H918" s="1"/>
    </row>
    <row r="919" spans="2:8" ht="12.75" customHeight="1" x14ac:dyDescent="0.2">
      <c r="B919" s="208"/>
      <c r="C919" s="1"/>
      <c r="D919" s="1"/>
      <c r="E919" s="1"/>
      <c r="F919" s="1"/>
      <c r="G919" s="1"/>
      <c r="H919" s="1"/>
    </row>
    <row r="920" spans="2:8" ht="12.75" customHeight="1" x14ac:dyDescent="0.2">
      <c r="B920" s="208"/>
      <c r="C920" s="1"/>
      <c r="D920" s="1"/>
      <c r="E920" s="1"/>
      <c r="F920" s="1"/>
      <c r="G920" s="1"/>
      <c r="H920" s="1"/>
    </row>
    <row r="921" spans="2:8" ht="12.75" customHeight="1" x14ac:dyDescent="0.2">
      <c r="B921" s="208"/>
      <c r="C921" s="1"/>
      <c r="D921" s="1"/>
      <c r="E921" s="1"/>
      <c r="F921" s="1"/>
      <c r="G921" s="1"/>
      <c r="H921" s="1"/>
    </row>
    <row r="922" spans="2:8" ht="12.75" customHeight="1" x14ac:dyDescent="0.2">
      <c r="B922" s="208"/>
      <c r="C922" s="1"/>
      <c r="D922" s="1"/>
      <c r="E922" s="1"/>
      <c r="F922" s="1"/>
      <c r="G922" s="1"/>
      <c r="H922" s="1"/>
    </row>
    <row r="923" spans="2:8" ht="12.75" customHeight="1" x14ac:dyDescent="0.2">
      <c r="B923" s="208"/>
      <c r="C923" s="1"/>
      <c r="D923" s="1"/>
      <c r="E923" s="1"/>
      <c r="F923" s="1"/>
      <c r="G923" s="1"/>
      <c r="H923" s="1"/>
    </row>
    <row r="924" spans="2:8" ht="12.75" customHeight="1" x14ac:dyDescent="0.2">
      <c r="B924" s="208"/>
      <c r="C924" s="1"/>
      <c r="D924" s="1"/>
      <c r="E924" s="1"/>
      <c r="F924" s="1"/>
      <c r="G924" s="1"/>
      <c r="H924" s="1"/>
    </row>
    <row r="925" spans="2:8" ht="12.75" customHeight="1" x14ac:dyDescent="0.2">
      <c r="B925" s="208"/>
      <c r="C925" s="1"/>
      <c r="D925" s="1"/>
      <c r="E925" s="1"/>
      <c r="F925" s="1"/>
      <c r="G925" s="1"/>
      <c r="H925" s="1"/>
    </row>
    <row r="926" spans="2:8" ht="12.75" customHeight="1" x14ac:dyDescent="0.2">
      <c r="B926" s="208"/>
      <c r="C926" s="1"/>
      <c r="D926" s="1"/>
      <c r="E926" s="1"/>
      <c r="F926" s="1"/>
      <c r="G926" s="1"/>
      <c r="H926" s="1"/>
    </row>
    <row r="927" spans="2:8" ht="12.75" customHeight="1" x14ac:dyDescent="0.2">
      <c r="B927" s="208"/>
      <c r="C927" s="1"/>
      <c r="D927" s="1"/>
      <c r="E927" s="1"/>
      <c r="F927" s="1"/>
      <c r="G927" s="1"/>
      <c r="H927" s="1"/>
    </row>
    <row r="928" spans="2:8" ht="12.75" customHeight="1" x14ac:dyDescent="0.2">
      <c r="B928" s="208"/>
      <c r="C928" s="1"/>
      <c r="D928" s="1"/>
      <c r="E928" s="1"/>
      <c r="F928" s="1"/>
      <c r="G928" s="1"/>
      <c r="H928" s="1"/>
    </row>
    <row r="929" spans="2:8" ht="12.75" customHeight="1" x14ac:dyDescent="0.2">
      <c r="B929" s="208"/>
      <c r="C929" s="1"/>
      <c r="D929" s="1"/>
      <c r="E929" s="1"/>
      <c r="F929" s="1"/>
      <c r="G929" s="1"/>
      <c r="H929" s="1"/>
    </row>
    <row r="930" spans="2:8" ht="12.75" customHeight="1" x14ac:dyDescent="0.2">
      <c r="B930" s="208"/>
      <c r="C930" s="1"/>
      <c r="D930" s="1"/>
      <c r="E930" s="1"/>
      <c r="F930" s="1"/>
      <c r="G930" s="1"/>
      <c r="H930" s="1"/>
    </row>
    <row r="931" spans="2:8" ht="12.75" customHeight="1" x14ac:dyDescent="0.2">
      <c r="B931" s="208"/>
      <c r="C931" s="1"/>
      <c r="D931" s="1"/>
      <c r="E931" s="1"/>
      <c r="F931" s="1"/>
      <c r="G931" s="1"/>
      <c r="H931" s="1"/>
    </row>
    <row r="932" spans="2:8" ht="12.75" customHeight="1" x14ac:dyDescent="0.2">
      <c r="B932" s="208"/>
      <c r="C932" s="1"/>
      <c r="D932" s="1"/>
      <c r="E932" s="1"/>
      <c r="F932" s="1"/>
      <c r="G932" s="1"/>
      <c r="H932" s="1"/>
    </row>
    <row r="933" spans="2:8" ht="12.75" customHeight="1" x14ac:dyDescent="0.2">
      <c r="B933" s="208"/>
      <c r="C933" s="1"/>
      <c r="D933" s="1"/>
      <c r="E933" s="1"/>
      <c r="F933" s="1"/>
      <c r="G933" s="1"/>
      <c r="H933" s="1"/>
    </row>
    <row r="934" spans="2:8" ht="12.75" customHeight="1" x14ac:dyDescent="0.2">
      <c r="B934" s="208"/>
      <c r="C934" s="1"/>
      <c r="D934" s="1"/>
      <c r="E934" s="1"/>
      <c r="F934" s="1"/>
      <c r="G934" s="1"/>
      <c r="H934" s="1"/>
    </row>
    <row r="935" spans="2:8" ht="12.75" customHeight="1" x14ac:dyDescent="0.2">
      <c r="B935" s="208"/>
      <c r="C935" s="1"/>
      <c r="D935" s="1"/>
      <c r="E935" s="1"/>
      <c r="F935" s="1"/>
      <c r="G935" s="1"/>
      <c r="H935" s="1"/>
    </row>
    <row r="936" spans="2:8" ht="12.75" customHeight="1" x14ac:dyDescent="0.2">
      <c r="B936" s="208"/>
      <c r="C936" s="1"/>
      <c r="D936" s="1"/>
      <c r="E936" s="1"/>
      <c r="F936" s="1"/>
      <c r="G936" s="1"/>
      <c r="H936" s="1"/>
    </row>
    <row r="937" spans="2:8" ht="12.75" customHeight="1" x14ac:dyDescent="0.2">
      <c r="B937" s="208"/>
      <c r="C937" s="1"/>
      <c r="D937" s="1"/>
      <c r="E937" s="1"/>
      <c r="F937" s="1"/>
      <c r="G937" s="1"/>
      <c r="H937" s="1"/>
    </row>
    <row r="938" spans="2:8" ht="12.75" customHeight="1" x14ac:dyDescent="0.2">
      <c r="B938" s="208"/>
      <c r="C938" s="1"/>
      <c r="D938" s="1"/>
      <c r="E938" s="1"/>
      <c r="F938" s="1"/>
      <c r="G938" s="1"/>
      <c r="H938" s="1"/>
    </row>
    <row r="939" spans="2:8" ht="12.75" customHeight="1" x14ac:dyDescent="0.2">
      <c r="B939" s="208"/>
      <c r="C939" s="1"/>
      <c r="D939" s="1"/>
      <c r="E939" s="1"/>
      <c r="F939" s="1"/>
      <c r="G939" s="1"/>
      <c r="H939" s="1"/>
    </row>
    <row r="940" spans="2:8" ht="12.75" customHeight="1" x14ac:dyDescent="0.2">
      <c r="B940" s="208"/>
      <c r="C940" s="1"/>
      <c r="D940" s="1"/>
      <c r="E940" s="1"/>
      <c r="F940" s="1"/>
      <c r="G940" s="1"/>
      <c r="H940" s="1"/>
    </row>
    <row r="941" spans="2:8" ht="12.75" customHeight="1" x14ac:dyDescent="0.2">
      <c r="B941" s="208"/>
      <c r="C941" s="1"/>
      <c r="D941" s="1"/>
      <c r="E941" s="1"/>
      <c r="F941" s="1"/>
      <c r="G941" s="1"/>
      <c r="H941" s="1"/>
    </row>
    <row r="942" spans="2:8" ht="12.75" customHeight="1" x14ac:dyDescent="0.2">
      <c r="B942" s="208"/>
      <c r="C942" s="1"/>
      <c r="D942" s="1"/>
      <c r="E942" s="1"/>
      <c r="F942" s="1"/>
      <c r="G942" s="1"/>
      <c r="H942" s="1"/>
    </row>
    <row r="943" spans="2:8" ht="12.75" customHeight="1" x14ac:dyDescent="0.2">
      <c r="B943" s="208"/>
      <c r="C943" s="1"/>
      <c r="D943" s="1"/>
      <c r="E943" s="1"/>
      <c r="F943" s="1"/>
      <c r="G943" s="1"/>
      <c r="H943" s="1"/>
    </row>
    <row r="944" spans="2:8" ht="12.75" customHeight="1" x14ac:dyDescent="0.2">
      <c r="B944" s="208"/>
      <c r="C944" s="1"/>
      <c r="D944" s="1"/>
      <c r="E944" s="1"/>
      <c r="F944" s="1"/>
      <c r="G944" s="1"/>
      <c r="H944" s="1"/>
    </row>
    <row r="945" spans="2:8" ht="12.75" customHeight="1" x14ac:dyDescent="0.2">
      <c r="B945" s="208"/>
      <c r="C945" s="1"/>
      <c r="D945" s="1"/>
      <c r="E945" s="1"/>
      <c r="F945" s="1"/>
      <c r="G945" s="1"/>
      <c r="H945" s="1"/>
    </row>
    <row r="946" spans="2:8" ht="12.75" customHeight="1" x14ac:dyDescent="0.2">
      <c r="B946" s="208"/>
      <c r="C946" s="1"/>
      <c r="D946" s="1"/>
      <c r="E946" s="1"/>
      <c r="F946" s="1"/>
      <c r="G946" s="1"/>
      <c r="H946" s="1"/>
    </row>
    <row r="947" spans="2:8" ht="12.75" customHeight="1" x14ac:dyDescent="0.2">
      <c r="B947" s="208"/>
      <c r="C947" s="1"/>
      <c r="D947" s="1"/>
      <c r="E947" s="1"/>
      <c r="F947" s="1"/>
      <c r="G947" s="1"/>
      <c r="H947" s="1"/>
    </row>
    <row r="948" spans="2:8" ht="12.75" customHeight="1" x14ac:dyDescent="0.2">
      <c r="B948" s="208"/>
      <c r="C948" s="1"/>
      <c r="D948" s="1"/>
      <c r="E948" s="1"/>
      <c r="F948" s="1"/>
      <c r="G948" s="1"/>
      <c r="H948" s="1"/>
    </row>
    <row r="949" spans="2:8" ht="12.75" customHeight="1" x14ac:dyDescent="0.2">
      <c r="B949" s="208"/>
      <c r="C949" s="1"/>
      <c r="D949" s="1"/>
      <c r="E949" s="1"/>
      <c r="F949" s="1"/>
      <c r="G949" s="1"/>
      <c r="H949" s="1"/>
    </row>
    <row r="950" spans="2:8" ht="12.75" customHeight="1" x14ac:dyDescent="0.2">
      <c r="B950" s="208"/>
      <c r="C950" s="1"/>
      <c r="D950" s="1"/>
      <c r="E950" s="1"/>
      <c r="F950" s="1"/>
      <c r="G950" s="1"/>
      <c r="H950" s="1"/>
    </row>
    <row r="951" spans="2:8" ht="12.75" customHeight="1" x14ac:dyDescent="0.2">
      <c r="B951" s="208"/>
      <c r="C951" s="1"/>
      <c r="D951" s="1"/>
      <c r="E951" s="1"/>
      <c r="F951" s="1"/>
      <c r="G951" s="1"/>
      <c r="H951" s="1"/>
    </row>
    <row r="952" spans="2:8" ht="12.75" customHeight="1" x14ac:dyDescent="0.2">
      <c r="B952" s="208"/>
      <c r="C952" s="1"/>
      <c r="D952" s="1"/>
      <c r="E952" s="1"/>
      <c r="F952" s="1"/>
      <c r="G952" s="1"/>
      <c r="H952" s="1"/>
    </row>
    <row r="953" spans="2:8" ht="12.75" customHeight="1" x14ac:dyDescent="0.2">
      <c r="B953" s="208"/>
      <c r="C953" s="1"/>
      <c r="D953" s="1"/>
      <c r="E953" s="1"/>
      <c r="F953" s="1"/>
      <c r="G953" s="1"/>
      <c r="H953" s="1"/>
    </row>
    <row r="954" spans="2:8" ht="12.75" customHeight="1" x14ac:dyDescent="0.2">
      <c r="B954" s="208"/>
      <c r="C954" s="1"/>
      <c r="D954" s="1"/>
      <c r="E954" s="1"/>
      <c r="F954" s="1"/>
      <c r="G954" s="1"/>
      <c r="H954" s="1"/>
    </row>
    <row r="955" spans="2:8" ht="12.75" customHeight="1" x14ac:dyDescent="0.2">
      <c r="B955" s="208"/>
      <c r="C955" s="1"/>
      <c r="D955" s="1"/>
      <c r="E955" s="1"/>
      <c r="F955" s="1"/>
      <c r="G955" s="1"/>
      <c r="H955" s="1"/>
    </row>
    <row r="956" spans="2:8" ht="12.75" customHeight="1" x14ac:dyDescent="0.2">
      <c r="B956" s="208"/>
      <c r="C956" s="1"/>
      <c r="D956" s="1"/>
      <c r="E956" s="1"/>
      <c r="F956" s="1"/>
      <c r="G956" s="1"/>
      <c r="H956" s="1"/>
    </row>
    <row r="957" spans="2:8" ht="12.75" customHeight="1" x14ac:dyDescent="0.2">
      <c r="B957" s="208"/>
      <c r="C957" s="1"/>
      <c r="D957" s="1"/>
      <c r="E957" s="1"/>
      <c r="F957" s="1"/>
      <c r="G957" s="1"/>
      <c r="H957" s="1"/>
    </row>
    <row r="958" spans="2:8" ht="12.75" customHeight="1" x14ac:dyDescent="0.2">
      <c r="B958" s="208"/>
      <c r="C958" s="1"/>
      <c r="D958" s="1"/>
      <c r="E958" s="1"/>
      <c r="F958" s="1"/>
      <c r="G958" s="1"/>
      <c r="H958" s="1"/>
    </row>
    <row r="959" spans="2:8" ht="12.75" customHeight="1" x14ac:dyDescent="0.2">
      <c r="B959" s="208"/>
      <c r="C959" s="1"/>
      <c r="D959" s="1"/>
      <c r="E959" s="1"/>
      <c r="F959" s="1"/>
      <c r="G959" s="1"/>
      <c r="H959" s="1"/>
    </row>
    <row r="960" spans="2:8" ht="12.75" customHeight="1" x14ac:dyDescent="0.2">
      <c r="B960" s="208"/>
      <c r="C960" s="1"/>
      <c r="D960" s="1"/>
      <c r="E960" s="1"/>
      <c r="F960" s="1"/>
      <c r="G960" s="1"/>
      <c r="H960" s="1"/>
    </row>
    <row r="961" spans="2:8" ht="12.75" customHeight="1" x14ac:dyDescent="0.2">
      <c r="B961" s="208"/>
      <c r="C961" s="1"/>
      <c r="D961" s="1"/>
      <c r="E961" s="1"/>
      <c r="F961" s="1"/>
      <c r="G961" s="1"/>
      <c r="H961" s="1"/>
    </row>
    <row r="962" spans="2:8" ht="12.75" customHeight="1" x14ac:dyDescent="0.2">
      <c r="B962" s="208"/>
      <c r="C962" s="1"/>
      <c r="D962" s="1"/>
      <c r="E962" s="1"/>
      <c r="F962" s="1"/>
      <c r="G962" s="1"/>
      <c r="H962" s="1"/>
    </row>
    <row r="963" spans="2:8" ht="12.75" customHeight="1" x14ac:dyDescent="0.2">
      <c r="B963" s="208"/>
      <c r="C963" s="1"/>
      <c r="D963" s="1"/>
      <c r="E963" s="1"/>
      <c r="F963" s="1"/>
      <c r="G963" s="1"/>
      <c r="H963" s="1"/>
    </row>
    <row r="964" spans="2:8" ht="12.75" customHeight="1" x14ac:dyDescent="0.2">
      <c r="B964" s="208"/>
      <c r="C964" s="1"/>
      <c r="D964" s="1"/>
      <c r="E964" s="1"/>
      <c r="F964" s="1"/>
      <c r="G964" s="1"/>
      <c r="H964" s="1"/>
    </row>
    <row r="965" spans="2:8" ht="12.75" customHeight="1" x14ac:dyDescent="0.2">
      <c r="B965" s="208"/>
      <c r="C965" s="1"/>
      <c r="D965" s="1"/>
      <c r="E965" s="1"/>
      <c r="F965" s="1"/>
      <c r="G965" s="1"/>
      <c r="H965" s="1"/>
    </row>
    <row r="966" spans="2:8" ht="12.75" customHeight="1" x14ac:dyDescent="0.2">
      <c r="B966" s="208"/>
      <c r="C966" s="1"/>
      <c r="D966" s="1"/>
      <c r="E966" s="1"/>
      <c r="F966" s="1"/>
      <c r="G966" s="1"/>
      <c r="H966" s="1"/>
    </row>
    <row r="967" spans="2:8" ht="12.75" customHeight="1" x14ac:dyDescent="0.2">
      <c r="B967" s="208"/>
      <c r="C967" s="1"/>
      <c r="D967" s="1"/>
      <c r="E967" s="1"/>
      <c r="F967" s="1"/>
      <c r="G967" s="1"/>
      <c r="H967" s="1"/>
    </row>
    <row r="968" spans="2:8" ht="12.75" customHeight="1" x14ac:dyDescent="0.2">
      <c r="B968" s="208"/>
      <c r="C968" s="1"/>
      <c r="D968" s="1"/>
      <c r="E968" s="1"/>
      <c r="F968" s="1"/>
      <c r="G968" s="1"/>
      <c r="H968" s="1"/>
    </row>
    <row r="969" spans="2:8" ht="12.75" customHeight="1" x14ac:dyDescent="0.2">
      <c r="B969" s="208"/>
      <c r="C969" s="1"/>
      <c r="D969" s="1"/>
      <c r="E969" s="1"/>
      <c r="F969" s="1"/>
      <c r="G969" s="1"/>
      <c r="H969" s="1"/>
    </row>
    <row r="970" spans="2:8" ht="12.75" customHeight="1" x14ac:dyDescent="0.2">
      <c r="B970" s="208"/>
      <c r="C970" s="1"/>
      <c r="D970" s="1"/>
      <c r="E970" s="1"/>
      <c r="F970" s="1"/>
      <c r="G970" s="1"/>
      <c r="H970" s="1"/>
    </row>
    <row r="971" spans="2:8" ht="12.75" customHeight="1" x14ac:dyDescent="0.2">
      <c r="B971" s="208"/>
      <c r="C971" s="1"/>
      <c r="D971" s="1"/>
      <c r="E971" s="1"/>
      <c r="F971" s="1"/>
      <c r="G971" s="1"/>
      <c r="H971" s="1"/>
    </row>
    <row r="972" spans="2:8" ht="12.75" customHeight="1" x14ac:dyDescent="0.2">
      <c r="B972" s="208"/>
      <c r="C972" s="1"/>
      <c r="D972" s="1"/>
      <c r="E972" s="1"/>
      <c r="F972" s="1"/>
      <c r="G972" s="1"/>
      <c r="H972" s="1"/>
    </row>
    <row r="973" spans="2:8" ht="12.75" customHeight="1" x14ac:dyDescent="0.2">
      <c r="B973" s="208"/>
      <c r="C973" s="1"/>
      <c r="D973" s="1"/>
      <c r="E973" s="1"/>
      <c r="F973" s="1"/>
      <c r="G973" s="1"/>
      <c r="H973" s="1"/>
    </row>
    <row r="974" spans="2:8" ht="12.75" customHeight="1" x14ac:dyDescent="0.2">
      <c r="B974" s="208"/>
      <c r="C974" s="1"/>
      <c r="D974" s="1"/>
      <c r="E974" s="1"/>
      <c r="F974" s="1"/>
      <c r="G974" s="1"/>
      <c r="H974" s="1"/>
    </row>
    <row r="975" spans="2:8" ht="12.75" customHeight="1" x14ac:dyDescent="0.2">
      <c r="B975" s="208"/>
      <c r="C975" s="1"/>
      <c r="D975" s="1"/>
      <c r="E975" s="1"/>
      <c r="F975" s="1"/>
      <c r="G975" s="1"/>
      <c r="H975" s="1"/>
    </row>
    <row r="976" spans="2:8" ht="12.75" customHeight="1" x14ac:dyDescent="0.2">
      <c r="B976" s="208"/>
      <c r="C976" s="1"/>
      <c r="D976" s="1"/>
      <c r="E976" s="1"/>
      <c r="F976" s="1"/>
      <c r="G976" s="1"/>
      <c r="H976" s="1"/>
    </row>
    <row r="977" spans="2:8" ht="12.75" customHeight="1" x14ac:dyDescent="0.2">
      <c r="B977" s="208"/>
      <c r="C977" s="1"/>
      <c r="D977" s="1"/>
      <c r="E977" s="1"/>
      <c r="F977" s="1"/>
      <c r="G977" s="1"/>
      <c r="H977" s="1"/>
    </row>
    <row r="978" spans="2:8" ht="12.75" customHeight="1" x14ac:dyDescent="0.2">
      <c r="B978" s="208"/>
      <c r="C978" s="1"/>
      <c r="D978" s="1"/>
      <c r="E978" s="1"/>
      <c r="F978" s="1"/>
      <c r="G978" s="1"/>
      <c r="H978" s="1"/>
    </row>
    <row r="979" spans="2:8" ht="12.75" customHeight="1" x14ac:dyDescent="0.2">
      <c r="B979" s="208"/>
      <c r="C979" s="1"/>
      <c r="D979" s="1"/>
      <c r="E979" s="1"/>
      <c r="F979" s="1"/>
      <c r="G979" s="1"/>
      <c r="H979" s="1"/>
    </row>
    <row r="980" spans="2:8" ht="12.75" customHeight="1" x14ac:dyDescent="0.2">
      <c r="B980" s="208"/>
      <c r="C980" s="1"/>
      <c r="D980" s="1"/>
      <c r="E980" s="1"/>
      <c r="F980" s="1"/>
      <c r="G980" s="1"/>
      <c r="H980" s="1"/>
    </row>
    <row r="981" spans="2:8" ht="12.75" customHeight="1" x14ac:dyDescent="0.2">
      <c r="B981" s="208"/>
      <c r="C981" s="1"/>
      <c r="D981" s="1"/>
      <c r="E981" s="1"/>
      <c r="F981" s="1"/>
      <c r="G981" s="1"/>
      <c r="H981" s="1"/>
    </row>
    <row r="982" spans="2:8" ht="12.75" customHeight="1" x14ac:dyDescent="0.2">
      <c r="B982" s="208"/>
      <c r="C982" s="1"/>
      <c r="D982" s="1"/>
      <c r="E982" s="1"/>
      <c r="F982" s="1"/>
      <c r="G982" s="1"/>
      <c r="H982" s="1"/>
    </row>
    <row r="983" spans="2:8" ht="12.75" customHeight="1" x14ac:dyDescent="0.2">
      <c r="B983" s="208"/>
      <c r="C983" s="1"/>
      <c r="D983" s="1"/>
      <c r="E983" s="1"/>
      <c r="F983" s="1"/>
      <c r="G983" s="1"/>
      <c r="H983" s="1"/>
    </row>
    <row r="984" spans="2:8" ht="12.75" customHeight="1" x14ac:dyDescent="0.2">
      <c r="B984" s="208"/>
      <c r="C984" s="1"/>
      <c r="D984" s="1"/>
      <c r="E984" s="1"/>
      <c r="F984" s="1"/>
      <c r="G984" s="1"/>
      <c r="H984" s="1"/>
    </row>
    <row r="985" spans="2:8" ht="12.75" customHeight="1" x14ac:dyDescent="0.2">
      <c r="B985" s="208"/>
      <c r="C985" s="1"/>
      <c r="D985" s="1"/>
      <c r="E985" s="1"/>
      <c r="F985" s="1"/>
      <c r="G985" s="1"/>
      <c r="H985" s="1"/>
    </row>
    <row r="986" spans="2:8" ht="12.75" customHeight="1" x14ac:dyDescent="0.2">
      <c r="B986" s="208"/>
      <c r="C986" s="1"/>
      <c r="D986" s="1"/>
      <c r="E986" s="1"/>
      <c r="F986" s="1"/>
      <c r="G986" s="1"/>
      <c r="H986" s="1"/>
    </row>
    <row r="987" spans="2:8" ht="12.75" customHeight="1" x14ac:dyDescent="0.2">
      <c r="B987" s="208"/>
      <c r="C987" s="1"/>
      <c r="D987" s="1"/>
      <c r="E987" s="1"/>
      <c r="F987" s="1"/>
      <c r="G987" s="1"/>
      <c r="H987" s="1"/>
    </row>
    <row r="988" spans="2:8" ht="12.75" customHeight="1" x14ac:dyDescent="0.2">
      <c r="B988" s="208"/>
      <c r="C988" s="1"/>
      <c r="D988" s="1"/>
      <c r="E988" s="1"/>
      <c r="F988" s="1"/>
      <c r="G988" s="1"/>
      <c r="H988" s="1"/>
    </row>
    <row r="989" spans="2:8" ht="12.75" customHeight="1" x14ac:dyDescent="0.2">
      <c r="B989" s="208"/>
      <c r="C989" s="1"/>
      <c r="D989" s="1"/>
      <c r="E989" s="1"/>
      <c r="F989" s="1"/>
      <c r="G989" s="1"/>
      <c r="H989" s="1"/>
    </row>
    <row r="990" spans="2:8" ht="12.75" customHeight="1" x14ac:dyDescent="0.2">
      <c r="B990" s="208"/>
      <c r="C990" s="1"/>
      <c r="D990" s="1"/>
      <c r="E990" s="1"/>
      <c r="F990" s="1"/>
      <c r="G990" s="1"/>
      <c r="H990" s="1"/>
    </row>
    <row r="991" spans="2:8" ht="12.75" customHeight="1" x14ac:dyDescent="0.2">
      <c r="B991" s="208"/>
      <c r="C991" s="1"/>
      <c r="D991" s="1"/>
      <c r="E991" s="1"/>
      <c r="F991" s="1"/>
      <c r="G991" s="1"/>
      <c r="H991" s="1"/>
    </row>
    <row r="992" spans="2:8" ht="12.75" customHeight="1" x14ac:dyDescent="0.2">
      <c r="B992" s="208"/>
      <c r="C992" s="1"/>
      <c r="D992" s="1"/>
      <c r="E992" s="1"/>
      <c r="F992" s="1"/>
      <c r="G992" s="1"/>
      <c r="H992" s="1"/>
    </row>
    <row r="993" spans="2:8" ht="12.75" customHeight="1" x14ac:dyDescent="0.2">
      <c r="B993" s="208"/>
      <c r="C993" s="1"/>
      <c r="D993" s="1"/>
      <c r="E993" s="1"/>
      <c r="F993" s="1"/>
      <c r="G993" s="1"/>
      <c r="H993" s="1"/>
    </row>
    <row r="994" spans="2:8" ht="12.75" customHeight="1" x14ac:dyDescent="0.2">
      <c r="B994" s="208"/>
      <c r="C994" s="1"/>
      <c r="D994" s="1"/>
      <c r="E994" s="1"/>
      <c r="F994" s="1"/>
      <c r="G994" s="1"/>
      <c r="H994" s="1"/>
    </row>
    <row r="995" spans="2:8" ht="12.75" customHeight="1" x14ac:dyDescent="0.2">
      <c r="B995" s="208"/>
      <c r="C995" s="1"/>
      <c r="D995" s="1"/>
      <c r="E995" s="1"/>
      <c r="F995" s="1"/>
      <c r="G995" s="1"/>
      <c r="H995" s="1"/>
    </row>
    <row r="996" spans="2:8" ht="12.75" customHeight="1" x14ac:dyDescent="0.2">
      <c r="B996" s="208"/>
      <c r="C996" s="1"/>
      <c r="D996" s="1"/>
      <c r="E996" s="1"/>
      <c r="F996" s="1"/>
      <c r="G996" s="1"/>
      <c r="H996" s="1"/>
    </row>
    <row r="997" spans="2:8" ht="12.75" customHeight="1" x14ac:dyDescent="0.2">
      <c r="B997" s="208"/>
      <c r="C997" s="1"/>
      <c r="D997" s="1"/>
      <c r="E997" s="1"/>
      <c r="F997" s="1"/>
      <c r="G997" s="1"/>
      <c r="H997" s="1"/>
    </row>
    <row r="998" spans="2:8" ht="12.75" customHeight="1" x14ac:dyDescent="0.2">
      <c r="B998" s="208"/>
      <c r="C998" s="1"/>
      <c r="D998" s="1"/>
      <c r="E998" s="1"/>
      <c r="F998" s="1"/>
      <c r="G998" s="1"/>
      <c r="H998" s="1"/>
    </row>
    <row r="999" spans="2:8" ht="12.75" customHeight="1" x14ac:dyDescent="0.2">
      <c r="B999" s="208"/>
      <c r="C999" s="1"/>
      <c r="D999" s="1"/>
      <c r="E999" s="1"/>
      <c r="F999" s="1"/>
      <c r="G999" s="1"/>
      <c r="H999" s="1"/>
    </row>
    <row r="1000" spans="2:8" ht="12.75" customHeight="1" x14ac:dyDescent="0.2">
      <c r="B1000" s="208"/>
      <c r="C1000" s="1"/>
      <c r="D1000" s="1"/>
      <c r="E1000" s="1"/>
      <c r="F1000" s="1"/>
      <c r="G1000" s="1"/>
      <c r="H1000" s="1"/>
    </row>
  </sheetData>
  <sheetProtection algorithmName="SHA-512" hashValue="OCu1wS0J6nWxtWz+4B5sr0WdRdoNq4+D8gkBiHcyyKoMjN5xD5ondaIkR2MzH8D0WgwvYzhfFr3JZt6vQDcUGQ==" saltValue="I19VHQU1AxrBltIO7YaiMw==" spinCount="100000" sheet="1" objects="1" scenarios="1"/>
  <mergeCells count="16">
    <mergeCell ref="D13:E13"/>
    <mergeCell ref="B17:C17"/>
    <mergeCell ref="D17:E17"/>
    <mergeCell ref="B13:C13"/>
    <mergeCell ref="B14:C14"/>
    <mergeCell ref="D14:E14"/>
    <mergeCell ref="B15:C15"/>
    <mergeCell ref="D15:E15"/>
    <mergeCell ref="B16:C16"/>
    <mergeCell ref="D16:E16"/>
    <mergeCell ref="A1:H1"/>
    <mergeCell ref="A10:H10"/>
    <mergeCell ref="B11:C11"/>
    <mergeCell ref="D11:E11"/>
    <mergeCell ref="B12:C12"/>
    <mergeCell ref="D12:E12"/>
  </mergeCells>
  <pageMargins left="0.51180555555555496" right="0.51180555555555496" top="0.78749999999999998" bottom="0.78749999999999998" header="0" footer="0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AB1000"/>
  <sheetViews>
    <sheetView showGridLines="0" workbookViewId="0">
      <selection activeCell="C47" sqref="C47"/>
    </sheetView>
  </sheetViews>
  <sheetFormatPr defaultColWidth="12.5703125" defaultRowHeight="15" customHeight="1" x14ac:dyDescent="0.2"/>
  <cols>
    <col min="1" max="1" width="3.140625" customWidth="1"/>
    <col min="2" max="2" width="4.140625" customWidth="1"/>
    <col min="3" max="3" width="70" customWidth="1"/>
    <col min="4" max="8" width="17.140625" customWidth="1"/>
    <col min="9" max="9" width="4.28515625" customWidth="1"/>
    <col min="10" max="10" width="9" customWidth="1"/>
    <col min="11" max="28" width="9.140625" customWidth="1"/>
  </cols>
  <sheetData>
    <row r="1" spans="2:28" ht="12.75" customHeight="1" x14ac:dyDescent="0.2">
      <c r="B1" s="75"/>
      <c r="C1" s="6"/>
      <c r="D1" s="6"/>
      <c r="E1" s="6"/>
      <c r="F1" s="6"/>
      <c r="G1" s="6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</row>
    <row r="2" spans="2:28" ht="12.75" customHeight="1" x14ac:dyDescent="0.2">
      <c r="B2" s="75"/>
      <c r="C2" s="6"/>
      <c r="D2" s="6"/>
      <c r="E2" s="6"/>
      <c r="F2" s="6"/>
      <c r="G2" s="6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</row>
    <row r="3" spans="2:28" ht="12.75" customHeight="1" x14ac:dyDescent="0.2">
      <c r="B3" s="81"/>
      <c r="C3" s="82"/>
      <c r="D3" s="82"/>
      <c r="E3" s="82"/>
      <c r="F3" s="82"/>
      <c r="G3" s="82"/>
      <c r="H3" s="83"/>
      <c r="I3" s="84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</row>
    <row r="4" spans="2:28" ht="15.75" customHeight="1" x14ac:dyDescent="0.2">
      <c r="B4" s="85"/>
      <c r="C4" s="250" t="s">
        <v>1</v>
      </c>
      <c r="D4" s="217"/>
      <c r="E4" s="217"/>
      <c r="F4" s="217"/>
      <c r="G4" s="217"/>
      <c r="H4" s="218"/>
      <c r="I4" s="86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</row>
    <row r="5" spans="2:28" ht="13.5" customHeight="1" x14ac:dyDescent="0.2">
      <c r="B5" s="85"/>
      <c r="C5" s="251" t="s">
        <v>80</v>
      </c>
      <c r="D5" s="220"/>
      <c r="E5" s="220"/>
      <c r="F5" s="220"/>
      <c r="G5" s="220"/>
      <c r="H5" s="212"/>
      <c r="I5" s="86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</row>
    <row r="6" spans="2:28" ht="13.5" customHeight="1" x14ac:dyDescent="0.2">
      <c r="B6" s="85"/>
      <c r="C6" s="221" t="s">
        <v>3</v>
      </c>
      <c r="D6" s="220"/>
      <c r="E6" s="220"/>
      <c r="F6" s="220"/>
      <c r="G6" s="220"/>
      <c r="H6" s="212"/>
      <c r="I6" s="87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</row>
    <row r="7" spans="2:28" ht="13.5" customHeight="1" x14ac:dyDescent="0.2">
      <c r="B7" s="85"/>
      <c r="C7" s="79" t="s">
        <v>4</v>
      </c>
      <c r="D7" s="252">
        <f>PREENCHIMENTO!C4</f>
        <v>0</v>
      </c>
      <c r="E7" s="220"/>
      <c r="F7" s="220"/>
      <c r="G7" s="220"/>
      <c r="H7" s="212"/>
      <c r="I7" s="86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</row>
    <row r="8" spans="2:28" ht="13.5" customHeight="1" x14ac:dyDescent="0.2">
      <c r="B8" s="85"/>
      <c r="C8" s="79" t="s">
        <v>5</v>
      </c>
      <c r="D8" s="252">
        <f>PREENCHIMENTO!C5</f>
        <v>0</v>
      </c>
      <c r="E8" s="220"/>
      <c r="F8" s="220"/>
      <c r="G8" s="220"/>
      <c r="H8" s="212"/>
      <c r="I8" s="86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</row>
    <row r="9" spans="2:28" ht="13.5" customHeight="1" x14ac:dyDescent="0.2">
      <c r="B9" s="85"/>
      <c r="C9" s="79" t="s">
        <v>6</v>
      </c>
      <c r="D9" s="252">
        <f>PREENCHIMENTO!C6</f>
        <v>0</v>
      </c>
      <c r="E9" s="220"/>
      <c r="F9" s="220"/>
      <c r="G9" s="220"/>
      <c r="H9" s="212"/>
      <c r="I9" s="86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</row>
    <row r="10" spans="2:28" ht="13.5" customHeight="1" x14ac:dyDescent="0.2">
      <c r="B10" s="85"/>
      <c r="C10" s="79" t="s">
        <v>7</v>
      </c>
      <c r="D10" s="252">
        <f>PREENCHIMENTO!C7</f>
        <v>0</v>
      </c>
      <c r="E10" s="220"/>
      <c r="F10" s="220"/>
      <c r="G10" s="220"/>
      <c r="H10" s="212"/>
      <c r="I10" s="86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</row>
    <row r="11" spans="2:28" ht="13.5" customHeight="1" x14ac:dyDescent="0.2">
      <c r="B11" s="85"/>
      <c r="C11" s="79" t="s">
        <v>8</v>
      </c>
      <c r="D11" s="252">
        <f>PREENCHIMENTO!G7</f>
        <v>0</v>
      </c>
      <c r="E11" s="220"/>
      <c r="F11" s="220"/>
      <c r="G11" s="220"/>
      <c r="H11" s="212"/>
      <c r="I11" s="86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</row>
    <row r="12" spans="2:28" ht="13.5" customHeight="1" x14ac:dyDescent="0.2">
      <c r="B12" s="85"/>
      <c r="C12" s="79" t="s">
        <v>9</v>
      </c>
      <c r="D12" s="252">
        <f>PREENCHIMENTO!C8</f>
        <v>0</v>
      </c>
      <c r="E12" s="220"/>
      <c r="F12" s="220"/>
      <c r="G12" s="220"/>
      <c r="H12" s="212"/>
      <c r="I12" s="86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</row>
    <row r="13" spans="2:28" ht="13.5" customHeight="1" x14ac:dyDescent="0.2">
      <c r="B13" s="85"/>
      <c r="C13" s="79" t="s">
        <v>10</v>
      </c>
      <c r="D13" s="252">
        <f>PREENCHIMENTO!C9</f>
        <v>0</v>
      </c>
      <c r="E13" s="220"/>
      <c r="F13" s="220"/>
      <c r="G13" s="220"/>
      <c r="H13" s="212"/>
      <c r="I13" s="86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</row>
    <row r="14" spans="2:28" ht="13.5" customHeight="1" x14ac:dyDescent="0.2">
      <c r="B14" s="85"/>
      <c r="C14" s="79" t="s">
        <v>11</v>
      </c>
      <c r="D14" s="252">
        <f>PREENCHIMENTO!C10</f>
        <v>0</v>
      </c>
      <c r="E14" s="220"/>
      <c r="F14" s="220"/>
      <c r="G14" s="220"/>
      <c r="H14" s="212"/>
      <c r="I14" s="86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</row>
    <row r="15" spans="2:28" ht="13.5" customHeight="1" x14ac:dyDescent="0.2">
      <c r="B15" s="85"/>
      <c r="C15" s="79" t="s">
        <v>12</v>
      </c>
      <c r="D15" s="252">
        <f>PREENCHIMENTO!C11</f>
        <v>0</v>
      </c>
      <c r="E15" s="220"/>
      <c r="F15" s="220"/>
      <c r="G15" s="220"/>
      <c r="H15" s="212"/>
      <c r="I15" s="86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</row>
    <row r="16" spans="2:28" ht="13.5" customHeight="1" x14ac:dyDescent="0.2">
      <c r="B16" s="85"/>
      <c r="C16" s="79" t="s">
        <v>13</v>
      </c>
      <c r="D16" s="252">
        <f>PREENCHIMENTO!C12</f>
        <v>0</v>
      </c>
      <c r="E16" s="220"/>
      <c r="F16" s="220"/>
      <c r="G16" s="220"/>
      <c r="H16" s="212"/>
      <c r="I16" s="86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</row>
    <row r="17" spans="1:28" ht="13.5" customHeight="1" x14ac:dyDescent="0.2">
      <c r="B17" s="85"/>
      <c r="C17" s="221" t="s">
        <v>14</v>
      </c>
      <c r="D17" s="220"/>
      <c r="E17" s="220"/>
      <c r="F17" s="220"/>
      <c r="G17" s="220"/>
      <c r="H17" s="212"/>
      <c r="I17" s="86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</row>
    <row r="18" spans="1:28" ht="13.5" customHeight="1" x14ac:dyDescent="0.2">
      <c r="B18" s="85"/>
      <c r="C18" s="79" t="s">
        <v>15</v>
      </c>
      <c r="D18" s="252">
        <f>PREENCHIMENTO!C15</f>
        <v>0</v>
      </c>
      <c r="E18" s="220"/>
      <c r="F18" s="220"/>
      <c r="G18" s="220"/>
      <c r="H18" s="212"/>
      <c r="I18" s="86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</row>
    <row r="19" spans="1:28" ht="13.5" customHeight="1" x14ac:dyDescent="0.2">
      <c r="B19" s="85"/>
      <c r="C19" s="79" t="s">
        <v>16</v>
      </c>
      <c r="D19" s="252">
        <f>PREENCHIMENTO!C16</f>
        <v>0</v>
      </c>
      <c r="E19" s="220"/>
      <c r="F19" s="220"/>
      <c r="G19" s="220"/>
      <c r="H19" s="212"/>
      <c r="I19" s="86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</row>
    <row r="20" spans="1:28" ht="13.5" customHeight="1" x14ac:dyDescent="0.2">
      <c r="B20" s="85"/>
      <c r="C20" s="5" t="s">
        <v>17</v>
      </c>
      <c r="D20" s="253">
        <f>PREENCHIMENTO!C17</f>
        <v>0</v>
      </c>
      <c r="E20" s="225"/>
      <c r="F20" s="225"/>
      <c r="G20" s="225"/>
      <c r="H20" s="226"/>
      <c r="I20" s="86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</row>
    <row r="21" spans="1:28" ht="6" customHeight="1" x14ac:dyDescent="0.2">
      <c r="B21" s="85"/>
      <c r="C21" s="6"/>
      <c r="D21" s="6"/>
      <c r="E21" s="6"/>
      <c r="F21" s="6"/>
      <c r="G21" s="6"/>
      <c r="H21" s="75"/>
      <c r="I21" s="86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</row>
    <row r="22" spans="1:28" ht="15" customHeight="1" x14ac:dyDescent="0.2">
      <c r="B22" s="85"/>
      <c r="C22" s="221" t="s">
        <v>18</v>
      </c>
      <c r="D22" s="220"/>
      <c r="E22" s="220"/>
      <c r="F22" s="220"/>
      <c r="G22" s="220"/>
      <c r="H22" s="212"/>
      <c r="I22" s="86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</row>
    <row r="23" spans="1:28" ht="15" customHeight="1" x14ac:dyDescent="0.2">
      <c r="B23" s="85"/>
      <c r="C23" s="79" t="s">
        <v>81</v>
      </c>
      <c r="D23" s="254" t="str">
        <f>PREENCHIMENTO!C20</f>
        <v>____/____/______</v>
      </c>
      <c r="E23" s="220"/>
      <c r="F23" s="220"/>
      <c r="G23" s="220"/>
      <c r="H23" s="212"/>
      <c r="I23" s="86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</row>
    <row r="24" spans="1:28" ht="15" customHeight="1" x14ac:dyDescent="0.2">
      <c r="B24" s="85"/>
      <c r="C24" s="79" t="s">
        <v>82</v>
      </c>
      <c r="D24" s="255" t="s">
        <v>83</v>
      </c>
      <c r="E24" s="220"/>
      <c r="F24" s="220"/>
      <c r="G24" s="220"/>
      <c r="H24" s="212"/>
      <c r="I24" s="86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</row>
    <row r="25" spans="1:28" ht="15" customHeight="1" x14ac:dyDescent="0.2">
      <c r="B25" s="85"/>
      <c r="C25" s="79" t="s">
        <v>84</v>
      </c>
      <c r="D25" s="255">
        <v>12</v>
      </c>
      <c r="E25" s="220"/>
      <c r="F25" s="220"/>
      <c r="G25" s="220"/>
      <c r="H25" s="212"/>
      <c r="I25" s="86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</row>
    <row r="26" spans="1:28" ht="8.25" customHeight="1" x14ac:dyDescent="0.2">
      <c r="B26" s="85"/>
      <c r="C26" s="264"/>
      <c r="D26" s="220"/>
      <c r="E26" s="220"/>
      <c r="F26" s="220"/>
      <c r="G26" s="220"/>
      <c r="H26" s="212"/>
      <c r="I26" s="86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</row>
    <row r="27" spans="1:28" ht="15" customHeight="1" x14ac:dyDescent="0.2">
      <c r="B27" s="85"/>
      <c r="C27" s="221" t="s">
        <v>85</v>
      </c>
      <c r="D27" s="220"/>
      <c r="E27" s="220"/>
      <c r="F27" s="220"/>
      <c r="G27" s="220"/>
      <c r="H27" s="212"/>
      <c r="I27" s="86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</row>
    <row r="28" spans="1:28" ht="45" customHeight="1" x14ac:dyDescent="0.2">
      <c r="B28" s="85"/>
      <c r="C28" s="88" t="s">
        <v>86</v>
      </c>
      <c r="D28" s="89" t="s">
        <v>87</v>
      </c>
      <c r="E28" s="89" t="s">
        <v>88</v>
      </c>
      <c r="F28" s="89" t="s">
        <v>89</v>
      </c>
      <c r="G28" s="89" t="s">
        <v>90</v>
      </c>
      <c r="H28" s="90" t="s">
        <v>91</v>
      </c>
      <c r="I28" s="86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</row>
    <row r="29" spans="1:28" ht="30.75" customHeight="1" x14ac:dyDescent="0.2">
      <c r="A29" s="75"/>
      <c r="B29" s="85"/>
      <c r="C29" s="91" t="s">
        <v>92</v>
      </c>
      <c r="D29" s="92">
        <f>('Analista administrativo Pleno'!C26*'Analista administrativo Pleno'!E15) + ('Assistente administrativo'!C26*'Assistente administrativo'!E15) + ('Assistente adm - insalubre'!C28*'Assistente adm - insalubre'!E15) + (Recepcionista!C26*Recepcionista!E15) + ('Recepcionista - insalubre'!C28*'Recepcionista - insalubre'!E15) + (Supervisor!C26*Supervisor!E15)</f>
        <v>711141.80999999994</v>
      </c>
      <c r="E29" s="92">
        <f>('Analista administrativo Pleno'!D64*'Analista administrativo Pleno'!E15) + ('Assistente administrativo'!D64*'Assistente administrativo'!E15) + ('Assistente adm - insalubre'!D66*'Assistente adm - insalubre'!E15) + (Recepcionista!D64*Recepcionista!E15) + ('Recepcionista - insalubre'!D66*'Recepcionista - insalubre'!E15) + (Supervisor!D64*Supervisor!E15)</f>
        <v>346088.83</v>
      </c>
      <c r="F29" s="92">
        <f>('Analista administrativo Pleno'!D73*'Analista administrativo Pleno'!E15) + ('Assistente administrativo'!D73*'Assistente administrativo'!E15) + ('Assistente adm - insalubre'!D75*'Assistente adm - insalubre'!E15) + (Recepcionista!D73*Recepcionista!E15) + ('Recepcionista - insalubre'!D75*'Recepcionista - insalubre'!E15) + (Supervisor!D73*Supervisor!E15)</f>
        <v>176641.23999999996</v>
      </c>
      <c r="G29" s="92">
        <f>('Analista administrativo Pleno'!D77*'Analista administrativo Pleno'!E15) + ('Assistente administrativo'!D77*'Assistente administrativo'!E15) + ('Assistente adm - insalubre'!D79*'Assistente adm - insalubre'!E15) + (Recepcionista!D77*Recepcionista!E15) + ('Recepcionista - insalubre'!D79*'Recepcionista - insalubre'!E15) + (Supervisor!D77*Supervisor!E15)</f>
        <v>0</v>
      </c>
      <c r="H29" s="93">
        <f>('Analista administrativo Pleno'!D95*'Analista administrativo Pleno'!E15) + ('Assistente administrativo'!D95*'Assistente administrativo'!E15) + ('Assistente adm - insalubre'!D97*'Assistente adm - insalubre'!E15) + (Recepcionista!D95*Recepcionista!E15) + ('Recepcionista - insalubre'!D97*'Recepcionista - insalubre'!E15) + (Supervisor!D95*Supervisor!F153)</f>
        <v>0</v>
      </c>
      <c r="I29" s="94"/>
      <c r="J29" s="9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</row>
    <row r="30" spans="1:28" ht="28.5" customHeight="1" x14ac:dyDescent="0.2">
      <c r="A30" s="75"/>
      <c r="B30" s="85"/>
      <c r="C30" s="91" t="s">
        <v>93</v>
      </c>
      <c r="D30" s="265">
        <f>SUM(D29:H29)</f>
        <v>1233871.8799999999</v>
      </c>
      <c r="E30" s="220"/>
      <c r="F30" s="220"/>
      <c r="G30" s="220"/>
      <c r="H30" s="212"/>
      <c r="I30" s="94"/>
      <c r="J30" s="9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</row>
    <row r="31" spans="1:28" ht="30.75" customHeight="1" x14ac:dyDescent="0.2">
      <c r="A31" s="75"/>
      <c r="B31" s="85"/>
      <c r="C31" s="91" t="s">
        <v>94</v>
      </c>
      <c r="D31" s="265">
        <f>D30*D25</f>
        <v>14806462.559999999</v>
      </c>
      <c r="E31" s="220"/>
      <c r="F31" s="220"/>
      <c r="G31" s="220"/>
      <c r="H31" s="212"/>
      <c r="I31" s="94"/>
      <c r="J31" s="96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</row>
    <row r="32" spans="1:28" ht="73.5" customHeight="1" x14ac:dyDescent="0.2">
      <c r="A32" s="75"/>
      <c r="B32" s="85"/>
      <c r="C32" s="91" t="s">
        <v>95</v>
      </c>
      <c r="D32" s="265">
        <f>D31*2%</f>
        <v>296129.2512</v>
      </c>
      <c r="E32" s="220"/>
      <c r="F32" s="220"/>
      <c r="G32" s="220"/>
      <c r="H32" s="212"/>
      <c r="I32" s="94"/>
      <c r="J32" s="97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</row>
    <row r="33" spans="1:28" ht="67.5" customHeight="1" x14ac:dyDescent="0.2">
      <c r="A33" s="75"/>
      <c r="B33" s="85"/>
      <c r="C33" s="91" t="s">
        <v>96</v>
      </c>
      <c r="D33" s="265">
        <f>D31*1%</f>
        <v>148064.6256</v>
      </c>
      <c r="E33" s="220"/>
      <c r="F33" s="220"/>
      <c r="G33" s="220"/>
      <c r="H33" s="212"/>
      <c r="I33" s="94"/>
      <c r="J33" s="97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</row>
    <row r="34" spans="1:28" ht="67.5" customHeight="1" x14ac:dyDescent="0.2">
      <c r="A34" s="75"/>
      <c r="B34" s="85"/>
      <c r="C34" s="91" t="s">
        <v>97</v>
      </c>
      <c r="D34" s="265">
        <f>D31*1%</f>
        <v>148064.6256</v>
      </c>
      <c r="E34" s="220"/>
      <c r="F34" s="220"/>
      <c r="G34" s="220"/>
      <c r="H34" s="212"/>
      <c r="I34" s="94"/>
      <c r="J34" s="97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</row>
    <row r="35" spans="1:28" ht="6" customHeight="1" x14ac:dyDescent="0.2">
      <c r="A35" s="75"/>
      <c r="B35" s="85"/>
      <c r="C35" s="75"/>
      <c r="D35" s="98"/>
      <c r="E35" s="98"/>
      <c r="F35" s="98"/>
      <c r="G35" s="98"/>
      <c r="H35" s="98"/>
      <c r="I35" s="86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</row>
    <row r="36" spans="1:28" ht="23.25" customHeight="1" x14ac:dyDescent="0.2">
      <c r="A36" s="75"/>
      <c r="B36" s="85"/>
      <c r="C36" s="99" t="s">
        <v>98</v>
      </c>
      <c r="D36" s="256">
        <f>(D31+D32+D33+D34)/D25</f>
        <v>1283226.7552</v>
      </c>
      <c r="E36" s="228"/>
      <c r="F36" s="228"/>
      <c r="G36" s="228"/>
      <c r="H36" s="229"/>
      <c r="I36" s="86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</row>
    <row r="37" spans="1:28" ht="23.25" customHeight="1" x14ac:dyDescent="0.2">
      <c r="A37" s="75"/>
      <c r="B37" s="85"/>
      <c r="C37" s="99" t="s">
        <v>99</v>
      </c>
      <c r="D37" s="256">
        <f>D31+D32+D33+D34</f>
        <v>15398721.0624</v>
      </c>
      <c r="E37" s="228"/>
      <c r="F37" s="228"/>
      <c r="G37" s="228"/>
      <c r="H37" s="229"/>
      <c r="I37" s="86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</row>
    <row r="38" spans="1:28" ht="16.5" customHeight="1" x14ac:dyDescent="0.2">
      <c r="A38" s="75"/>
      <c r="B38" s="85"/>
      <c r="C38" s="75"/>
      <c r="D38" s="98"/>
      <c r="E38" s="98"/>
      <c r="F38" s="98"/>
      <c r="G38" s="98"/>
      <c r="H38" s="98"/>
      <c r="I38" s="86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</row>
    <row r="39" spans="1:28" ht="21" customHeight="1" x14ac:dyDescent="0.2">
      <c r="A39" s="75"/>
      <c r="B39" s="85"/>
      <c r="C39" s="257" t="s">
        <v>100</v>
      </c>
      <c r="D39" s="217"/>
      <c r="E39" s="217"/>
      <c r="F39" s="217"/>
      <c r="G39" s="217"/>
      <c r="H39" s="218"/>
      <c r="I39" s="87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</row>
    <row r="40" spans="1:28" ht="17.25" customHeight="1" x14ac:dyDescent="0.2">
      <c r="A40" s="75"/>
      <c r="B40" s="85"/>
      <c r="C40" s="79" t="s">
        <v>101</v>
      </c>
      <c r="D40" s="100"/>
      <c r="E40" s="100"/>
      <c r="F40" s="100"/>
      <c r="G40" s="100"/>
      <c r="H40" s="101"/>
      <c r="I40" s="102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</row>
    <row r="41" spans="1:28" ht="15" customHeight="1" x14ac:dyDescent="0.2">
      <c r="A41" s="75"/>
      <c r="B41" s="85"/>
      <c r="C41" s="79" t="s">
        <v>102</v>
      </c>
      <c r="D41" s="100"/>
      <c r="E41" s="100"/>
      <c r="F41" s="100"/>
      <c r="G41" s="100"/>
      <c r="H41" s="101"/>
      <c r="I41" s="102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</row>
    <row r="42" spans="1:28" ht="15" customHeight="1" x14ac:dyDescent="0.2">
      <c r="A42" s="75"/>
      <c r="B42" s="85"/>
      <c r="C42" s="79" t="s">
        <v>103</v>
      </c>
      <c r="D42" s="100"/>
      <c r="E42" s="100"/>
      <c r="F42" s="100"/>
      <c r="G42" s="100"/>
      <c r="H42" s="101"/>
      <c r="I42" s="102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</row>
    <row r="43" spans="1:28" ht="12.75" customHeight="1" x14ac:dyDescent="0.2">
      <c r="A43" s="75"/>
      <c r="B43" s="85"/>
      <c r="C43" s="85"/>
      <c r="D43" s="75"/>
      <c r="E43" s="75"/>
      <c r="F43" s="75"/>
      <c r="G43" s="75"/>
      <c r="H43" s="86"/>
      <c r="I43" s="86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</row>
    <row r="44" spans="1:28" ht="12.75" customHeight="1" x14ac:dyDescent="0.2">
      <c r="A44" s="75"/>
      <c r="B44" s="85"/>
      <c r="C44" s="258" t="s">
        <v>104</v>
      </c>
      <c r="D44" s="228"/>
      <c r="E44" s="228"/>
      <c r="F44" s="228"/>
      <c r="G44" s="228"/>
      <c r="H44" s="229"/>
      <c r="I44" s="87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</row>
    <row r="45" spans="1:28" ht="12.75" customHeight="1" x14ac:dyDescent="0.2">
      <c r="A45" s="75"/>
      <c r="B45" s="85"/>
      <c r="C45" s="103" t="s">
        <v>105</v>
      </c>
      <c r="D45" s="259"/>
      <c r="E45" s="260"/>
      <c r="F45" s="260"/>
      <c r="G45" s="260"/>
      <c r="H45" s="261"/>
      <c r="I45" s="104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</row>
    <row r="46" spans="1:28" ht="12.75" customHeight="1" x14ac:dyDescent="0.2">
      <c r="A46" s="75"/>
      <c r="B46" s="85"/>
      <c r="C46" s="105" t="s">
        <v>106</v>
      </c>
      <c r="D46" s="262"/>
      <c r="E46" s="220"/>
      <c r="F46" s="220"/>
      <c r="G46" s="220"/>
      <c r="H46" s="212"/>
      <c r="I46" s="104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</row>
    <row r="47" spans="1:28" ht="70.5" customHeight="1" x14ac:dyDescent="0.2">
      <c r="A47" s="75"/>
      <c r="B47" s="85"/>
      <c r="C47" s="106" t="s">
        <v>107</v>
      </c>
      <c r="D47" s="263" t="s">
        <v>108</v>
      </c>
      <c r="E47" s="225"/>
      <c r="F47" s="225"/>
      <c r="G47" s="225"/>
      <c r="H47" s="226"/>
      <c r="I47" s="107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</row>
    <row r="48" spans="1:28" ht="12.75" customHeight="1" x14ac:dyDescent="0.2">
      <c r="A48" s="75"/>
      <c r="B48" s="108"/>
      <c r="C48" s="109"/>
      <c r="D48" s="109"/>
      <c r="E48" s="109"/>
      <c r="F48" s="109"/>
      <c r="G48" s="109"/>
      <c r="H48" s="109"/>
      <c r="I48" s="110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</row>
    <row r="49" spans="1:28" ht="12.75" customHeight="1" x14ac:dyDescent="0.2">
      <c r="A49" s="75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</row>
    <row r="50" spans="1:28" ht="12.75" customHeight="1" x14ac:dyDescent="0.2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</row>
    <row r="51" spans="1:28" ht="12.75" customHeight="1" x14ac:dyDescent="0.2">
      <c r="A51" s="75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</row>
    <row r="52" spans="1:28" ht="12.75" customHeight="1" x14ac:dyDescent="0.2">
      <c r="A52" s="75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</row>
    <row r="53" spans="1:28" ht="12.75" customHeight="1" x14ac:dyDescent="0.2">
      <c r="A53" s="75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</row>
    <row r="54" spans="1:28" ht="12.75" customHeight="1" x14ac:dyDescent="0.2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</row>
    <row r="55" spans="1:28" ht="12.75" customHeight="1" x14ac:dyDescent="0.2">
      <c r="A55" s="75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</row>
    <row r="56" spans="1:28" ht="12.75" customHeight="1" x14ac:dyDescent="0.2">
      <c r="A56" s="75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</row>
    <row r="57" spans="1:28" ht="12.75" customHeight="1" x14ac:dyDescent="0.2">
      <c r="A57" s="75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</row>
    <row r="58" spans="1:28" ht="12.75" customHeight="1" x14ac:dyDescent="0.2">
      <c r="A58" s="75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</row>
    <row r="59" spans="1:28" ht="12.75" customHeight="1" x14ac:dyDescent="0.2">
      <c r="A59" s="75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</row>
    <row r="60" spans="1:28" ht="12.75" customHeight="1" x14ac:dyDescent="0.2">
      <c r="A60" s="75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</row>
    <row r="61" spans="1:28" ht="12.75" customHeight="1" x14ac:dyDescent="0.2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</row>
    <row r="62" spans="1:28" ht="12.75" customHeight="1" x14ac:dyDescent="0.2">
      <c r="A62" s="75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</row>
    <row r="63" spans="1:28" ht="12.75" customHeight="1" x14ac:dyDescent="0.2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</row>
    <row r="64" spans="1:28" ht="12.75" customHeight="1" x14ac:dyDescent="0.2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</row>
    <row r="65" spans="1:28" ht="12.75" customHeight="1" x14ac:dyDescent="0.2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</row>
    <row r="66" spans="1:28" ht="12.75" customHeight="1" x14ac:dyDescent="0.2">
      <c r="A66" s="75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</row>
    <row r="67" spans="1:28" ht="12.75" customHeight="1" x14ac:dyDescent="0.2">
      <c r="A67" s="75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</row>
    <row r="68" spans="1:28" ht="12.75" customHeight="1" x14ac:dyDescent="0.2">
      <c r="A68" s="75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</row>
    <row r="69" spans="1:28" ht="12.75" customHeight="1" x14ac:dyDescent="0.2">
      <c r="A69" s="75"/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</row>
    <row r="70" spans="1:28" ht="12.75" customHeight="1" x14ac:dyDescent="0.2">
      <c r="A70" s="75"/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</row>
    <row r="71" spans="1:28" ht="12.75" customHeight="1" x14ac:dyDescent="0.2">
      <c r="A71" s="75"/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</row>
    <row r="72" spans="1:28" ht="12.75" customHeight="1" x14ac:dyDescent="0.2">
      <c r="A72" s="75"/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</row>
    <row r="73" spans="1:28" ht="12.75" customHeight="1" x14ac:dyDescent="0.2">
      <c r="A73" s="75"/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</row>
    <row r="74" spans="1:28" ht="12.75" customHeight="1" x14ac:dyDescent="0.2">
      <c r="A74" s="75"/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</row>
    <row r="75" spans="1:28" ht="12.75" customHeight="1" x14ac:dyDescent="0.2">
      <c r="A75" s="75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</row>
    <row r="76" spans="1:28" ht="12.75" customHeight="1" x14ac:dyDescent="0.2">
      <c r="A76" s="75"/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</row>
    <row r="77" spans="1:28" ht="12.75" customHeight="1" x14ac:dyDescent="0.2">
      <c r="A77" s="75"/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</row>
    <row r="78" spans="1:28" ht="12.75" customHeight="1" x14ac:dyDescent="0.2">
      <c r="A78" s="75"/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</row>
    <row r="79" spans="1:28" ht="12.75" customHeight="1" x14ac:dyDescent="0.2">
      <c r="A79" s="75"/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</row>
    <row r="80" spans="1:28" ht="12.75" customHeight="1" x14ac:dyDescent="0.2">
      <c r="A80" s="75"/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</row>
    <row r="81" spans="1:28" ht="12.75" customHeight="1" x14ac:dyDescent="0.2">
      <c r="A81" s="75"/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</row>
    <row r="82" spans="1:28" ht="12.75" customHeight="1" x14ac:dyDescent="0.2">
      <c r="A82" s="75"/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</row>
    <row r="83" spans="1:28" ht="12.75" customHeight="1" x14ac:dyDescent="0.2">
      <c r="A83" s="75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</row>
    <row r="84" spans="1:28" ht="12.75" customHeight="1" x14ac:dyDescent="0.2">
      <c r="A84" s="75"/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</row>
    <row r="85" spans="1:28" ht="12.75" customHeight="1" x14ac:dyDescent="0.2">
      <c r="A85" s="75"/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</row>
    <row r="86" spans="1:28" ht="12.75" customHeight="1" x14ac:dyDescent="0.2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</row>
    <row r="87" spans="1:28" ht="12.75" customHeight="1" x14ac:dyDescent="0.2">
      <c r="A87" s="75"/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</row>
    <row r="88" spans="1:28" ht="12.75" customHeight="1" x14ac:dyDescent="0.2">
      <c r="A88" s="75"/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</row>
    <row r="89" spans="1:28" ht="12.75" customHeight="1" x14ac:dyDescent="0.2">
      <c r="A89" s="75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</row>
    <row r="90" spans="1:28" ht="12.75" customHeight="1" x14ac:dyDescent="0.2">
      <c r="A90" s="75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</row>
    <row r="91" spans="1:28" ht="12.75" customHeight="1" x14ac:dyDescent="0.2">
      <c r="A91" s="75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</row>
    <row r="92" spans="1:28" ht="12.75" customHeight="1" x14ac:dyDescent="0.2">
      <c r="A92" s="75"/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</row>
    <row r="93" spans="1:28" ht="12.75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</row>
    <row r="94" spans="1:28" ht="12.75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</row>
    <row r="95" spans="1:28" ht="12.75" customHeight="1" x14ac:dyDescent="0.2">
      <c r="A95" s="75"/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</row>
    <row r="96" spans="1:28" ht="12.75" customHeight="1" x14ac:dyDescent="0.2">
      <c r="A96" s="75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</row>
    <row r="97" spans="1:28" ht="12.75" customHeight="1" x14ac:dyDescent="0.2">
      <c r="A97" s="75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</row>
    <row r="98" spans="1:28" ht="12.75" customHeight="1" x14ac:dyDescent="0.2">
      <c r="A98" s="75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</row>
    <row r="99" spans="1:28" ht="12.75" customHeight="1" x14ac:dyDescent="0.2">
      <c r="A99" s="75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</row>
    <row r="100" spans="1:28" ht="12.75" customHeight="1" x14ac:dyDescent="0.2">
      <c r="A100" s="75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</row>
    <row r="101" spans="1:28" ht="12.75" customHeight="1" x14ac:dyDescent="0.2">
      <c r="A101" s="75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</row>
    <row r="102" spans="1:28" ht="12.75" customHeight="1" x14ac:dyDescent="0.2">
      <c r="A102" s="75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</row>
    <row r="103" spans="1:28" ht="12.75" customHeight="1" x14ac:dyDescent="0.2">
      <c r="A103" s="75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</row>
    <row r="104" spans="1:28" ht="12.75" customHeight="1" x14ac:dyDescent="0.2">
      <c r="A104" s="75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</row>
    <row r="105" spans="1:28" ht="12.75" customHeight="1" x14ac:dyDescent="0.2">
      <c r="A105" s="75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</row>
    <row r="106" spans="1:28" ht="12.75" customHeight="1" x14ac:dyDescent="0.2">
      <c r="A106" s="75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</row>
    <row r="107" spans="1:28" ht="12.75" customHeight="1" x14ac:dyDescent="0.2">
      <c r="A107" s="75"/>
      <c r="B107" s="75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</row>
    <row r="108" spans="1:28" ht="12.75" customHeight="1" x14ac:dyDescent="0.2">
      <c r="A108" s="75"/>
      <c r="B108" s="75"/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</row>
    <row r="109" spans="1:28" ht="12.75" customHeight="1" x14ac:dyDescent="0.2">
      <c r="A109" s="75"/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</row>
    <row r="110" spans="1:28" ht="12.75" customHeight="1" x14ac:dyDescent="0.2">
      <c r="A110" s="75"/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</row>
    <row r="111" spans="1:28" ht="12.75" customHeight="1" x14ac:dyDescent="0.2">
      <c r="A111" s="75"/>
      <c r="B111" s="75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</row>
    <row r="112" spans="1:28" ht="12.75" customHeight="1" x14ac:dyDescent="0.2">
      <c r="A112" s="75"/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</row>
    <row r="113" spans="1:28" ht="12.75" customHeight="1" x14ac:dyDescent="0.2">
      <c r="A113" s="75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</row>
    <row r="114" spans="1:28" ht="12.75" customHeight="1" x14ac:dyDescent="0.2">
      <c r="A114" s="75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</row>
    <row r="115" spans="1:28" ht="12.75" customHeight="1" x14ac:dyDescent="0.2">
      <c r="A115" s="75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</row>
    <row r="116" spans="1:28" ht="12.75" customHeight="1" x14ac:dyDescent="0.2">
      <c r="A116" s="75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</row>
    <row r="117" spans="1:28" ht="12.75" customHeight="1" x14ac:dyDescent="0.2">
      <c r="A117" s="75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</row>
    <row r="118" spans="1:28" ht="12.75" customHeight="1" x14ac:dyDescent="0.2">
      <c r="A118" s="75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</row>
    <row r="119" spans="1:28" ht="12.75" customHeight="1" x14ac:dyDescent="0.2">
      <c r="A119" s="75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</row>
    <row r="120" spans="1:28" ht="12.75" customHeight="1" x14ac:dyDescent="0.2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</row>
    <row r="121" spans="1:28" ht="12.75" customHeight="1" x14ac:dyDescent="0.2">
      <c r="A121" s="75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</row>
    <row r="122" spans="1:28" ht="12.75" customHeight="1" x14ac:dyDescent="0.2">
      <c r="A122" s="75"/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</row>
    <row r="123" spans="1:28" ht="12.75" customHeight="1" x14ac:dyDescent="0.2">
      <c r="A123" s="75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</row>
    <row r="124" spans="1:28" ht="12.75" customHeight="1" x14ac:dyDescent="0.2">
      <c r="A124" s="75"/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</row>
    <row r="125" spans="1:28" ht="12.75" customHeight="1" x14ac:dyDescent="0.2">
      <c r="A125" s="75"/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</row>
    <row r="126" spans="1:28" ht="12.75" customHeight="1" x14ac:dyDescent="0.2">
      <c r="A126" s="75"/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</row>
    <row r="127" spans="1:28" ht="12.75" customHeight="1" x14ac:dyDescent="0.2">
      <c r="A127" s="75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</row>
    <row r="128" spans="1:28" ht="12.75" customHeight="1" x14ac:dyDescent="0.2">
      <c r="A128" s="75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</row>
    <row r="129" spans="1:28" ht="12.75" customHeight="1" x14ac:dyDescent="0.2">
      <c r="A129" s="75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</row>
    <row r="130" spans="1:28" ht="12.75" customHeight="1" x14ac:dyDescent="0.2">
      <c r="A130" s="75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</row>
    <row r="131" spans="1:28" ht="12.75" customHeight="1" x14ac:dyDescent="0.2">
      <c r="A131" s="75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</row>
    <row r="132" spans="1:28" ht="12.75" customHeight="1" x14ac:dyDescent="0.2">
      <c r="A132" s="75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</row>
    <row r="133" spans="1:28" ht="12.75" customHeight="1" x14ac:dyDescent="0.2">
      <c r="A133" s="75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</row>
    <row r="134" spans="1:28" ht="12.75" customHeight="1" x14ac:dyDescent="0.2">
      <c r="A134" s="75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</row>
    <row r="135" spans="1:28" ht="12.75" customHeight="1" x14ac:dyDescent="0.2">
      <c r="A135" s="75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</row>
    <row r="136" spans="1:28" ht="12.75" customHeight="1" x14ac:dyDescent="0.2">
      <c r="A136" s="75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</row>
    <row r="137" spans="1:28" ht="12.75" customHeight="1" x14ac:dyDescent="0.2">
      <c r="A137" s="75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</row>
    <row r="138" spans="1:28" ht="12.75" customHeight="1" x14ac:dyDescent="0.2">
      <c r="A138" s="75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</row>
    <row r="139" spans="1:28" ht="12.75" customHeight="1" x14ac:dyDescent="0.2">
      <c r="A139" s="75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</row>
    <row r="140" spans="1:28" ht="12.75" customHeight="1" x14ac:dyDescent="0.2">
      <c r="A140" s="75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</row>
    <row r="141" spans="1:28" ht="12.75" customHeight="1" x14ac:dyDescent="0.2">
      <c r="A141" s="75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</row>
    <row r="142" spans="1:28" ht="12.75" customHeight="1" x14ac:dyDescent="0.2">
      <c r="A142" s="75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</row>
    <row r="143" spans="1:28" ht="12.75" customHeight="1" x14ac:dyDescent="0.2">
      <c r="A143" s="75"/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</row>
    <row r="144" spans="1:28" ht="12.75" customHeight="1" x14ac:dyDescent="0.2">
      <c r="A144" s="75"/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</row>
    <row r="145" spans="1:28" ht="12.75" customHeight="1" x14ac:dyDescent="0.2">
      <c r="A145" s="75"/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</row>
    <row r="146" spans="1:28" ht="12.75" customHeight="1" x14ac:dyDescent="0.2">
      <c r="A146" s="75"/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</row>
    <row r="147" spans="1:28" ht="12.75" customHeight="1" x14ac:dyDescent="0.2">
      <c r="A147" s="75"/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</row>
    <row r="148" spans="1:28" ht="12.75" customHeight="1" x14ac:dyDescent="0.2">
      <c r="A148" s="75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</row>
    <row r="149" spans="1:28" ht="12.75" customHeight="1" x14ac:dyDescent="0.2">
      <c r="A149" s="75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</row>
    <row r="150" spans="1:28" ht="12.75" customHeight="1" x14ac:dyDescent="0.2">
      <c r="A150" s="75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</row>
    <row r="151" spans="1:28" ht="12.75" customHeight="1" x14ac:dyDescent="0.2">
      <c r="A151" s="75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</row>
    <row r="152" spans="1:28" ht="12.75" customHeight="1" x14ac:dyDescent="0.2">
      <c r="A152" s="75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</row>
    <row r="153" spans="1:28" ht="12.75" customHeight="1" x14ac:dyDescent="0.2">
      <c r="A153" s="75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</row>
    <row r="154" spans="1:28" ht="12.75" customHeight="1" x14ac:dyDescent="0.2">
      <c r="A154" s="75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</row>
    <row r="155" spans="1:28" ht="12.75" customHeight="1" x14ac:dyDescent="0.2">
      <c r="A155" s="75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</row>
    <row r="156" spans="1:28" ht="12.75" customHeight="1" x14ac:dyDescent="0.2">
      <c r="A156" s="75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</row>
    <row r="157" spans="1:28" ht="12.75" customHeight="1" x14ac:dyDescent="0.2">
      <c r="A157" s="75"/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</row>
    <row r="158" spans="1:28" ht="12.75" customHeight="1" x14ac:dyDescent="0.2">
      <c r="A158" s="75"/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</row>
    <row r="159" spans="1:28" ht="12.75" customHeight="1" x14ac:dyDescent="0.2">
      <c r="A159" s="75"/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</row>
    <row r="160" spans="1:28" ht="12.75" customHeight="1" x14ac:dyDescent="0.2">
      <c r="A160" s="75"/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</row>
    <row r="161" spans="1:28" ht="12.75" customHeight="1" x14ac:dyDescent="0.2">
      <c r="A161" s="75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</row>
    <row r="162" spans="1:28" ht="12.75" customHeight="1" x14ac:dyDescent="0.2">
      <c r="A162" s="75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</row>
    <row r="163" spans="1:28" ht="12.75" customHeight="1" x14ac:dyDescent="0.2">
      <c r="A163" s="75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</row>
    <row r="164" spans="1:28" ht="12.75" customHeight="1" x14ac:dyDescent="0.2">
      <c r="A164" s="75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</row>
    <row r="165" spans="1:28" ht="12.75" customHeight="1" x14ac:dyDescent="0.2">
      <c r="A165" s="75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</row>
    <row r="166" spans="1:28" ht="12.75" customHeight="1" x14ac:dyDescent="0.2">
      <c r="A166" s="75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</row>
    <row r="167" spans="1:28" ht="12.75" customHeight="1" x14ac:dyDescent="0.2">
      <c r="A167" s="75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</row>
    <row r="168" spans="1:28" ht="12.75" customHeight="1" x14ac:dyDescent="0.2">
      <c r="A168" s="75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</row>
    <row r="169" spans="1:28" ht="12.75" customHeight="1" x14ac:dyDescent="0.2">
      <c r="A169" s="75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</row>
    <row r="170" spans="1:28" ht="12.75" customHeight="1" x14ac:dyDescent="0.2">
      <c r="A170" s="75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</row>
    <row r="171" spans="1:28" ht="12.75" customHeight="1" x14ac:dyDescent="0.2">
      <c r="A171" s="75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</row>
    <row r="172" spans="1:28" ht="12.75" customHeight="1" x14ac:dyDescent="0.2">
      <c r="A172" s="75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</row>
    <row r="173" spans="1:28" ht="12.75" customHeight="1" x14ac:dyDescent="0.2">
      <c r="A173" s="75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</row>
    <row r="174" spans="1:28" ht="12.75" customHeight="1" x14ac:dyDescent="0.2">
      <c r="A174" s="75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</row>
    <row r="175" spans="1:28" ht="12.75" customHeight="1" x14ac:dyDescent="0.2">
      <c r="A175" s="75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</row>
    <row r="176" spans="1:28" ht="12.75" customHeight="1" x14ac:dyDescent="0.2">
      <c r="A176" s="75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</row>
    <row r="177" spans="1:28" ht="12.75" customHeight="1" x14ac:dyDescent="0.2">
      <c r="A177" s="75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</row>
    <row r="178" spans="1:28" ht="12.75" customHeight="1" x14ac:dyDescent="0.2">
      <c r="A178" s="75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</row>
    <row r="179" spans="1:28" ht="12.75" customHeight="1" x14ac:dyDescent="0.2">
      <c r="A179" s="75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</row>
    <row r="180" spans="1:28" ht="12.75" customHeight="1" x14ac:dyDescent="0.2">
      <c r="A180" s="75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</row>
    <row r="181" spans="1:28" ht="12.75" customHeight="1" x14ac:dyDescent="0.2">
      <c r="A181" s="75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</row>
    <row r="182" spans="1:28" ht="12.75" customHeight="1" x14ac:dyDescent="0.2">
      <c r="A182" s="75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</row>
    <row r="183" spans="1:28" ht="12.75" customHeight="1" x14ac:dyDescent="0.2">
      <c r="A183" s="75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</row>
    <row r="184" spans="1:28" ht="12.75" customHeight="1" x14ac:dyDescent="0.2">
      <c r="A184" s="75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</row>
    <row r="185" spans="1:28" ht="12.75" customHeight="1" x14ac:dyDescent="0.2">
      <c r="A185" s="75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</row>
    <row r="186" spans="1:28" ht="12.75" customHeight="1" x14ac:dyDescent="0.2">
      <c r="A186" s="75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</row>
    <row r="187" spans="1:28" ht="12.75" customHeight="1" x14ac:dyDescent="0.2">
      <c r="A187" s="75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</row>
    <row r="188" spans="1:28" ht="12.75" customHeight="1" x14ac:dyDescent="0.2">
      <c r="A188" s="75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</row>
    <row r="189" spans="1:28" ht="12.75" customHeight="1" x14ac:dyDescent="0.2">
      <c r="A189" s="75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</row>
    <row r="190" spans="1:28" ht="12.75" customHeight="1" x14ac:dyDescent="0.2">
      <c r="A190" s="75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</row>
    <row r="191" spans="1:28" ht="12.75" customHeight="1" x14ac:dyDescent="0.2">
      <c r="A191" s="75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</row>
    <row r="192" spans="1:28" ht="12.75" customHeight="1" x14ac:dyDescent="0.2">
      <c r="A192" s="75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</row>
    <row r="193" spans="1:28" ht="12.75" customHeight="1" x14ac:dyDescent="0.2">
      <c r="A193" s="75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</row>
    <row r="194" spans="1:28" ht="12.75" customHeight="1" x14ac:dyDescent="0.2">
      <c r="A194" s="75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</row>
    <row r="195" spans="1:28" ht="12.75" customHeight="1" x14ac:dyDescent="0.2">
      <c r="A195" s="75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</row>
    <row r="196" spans="1:28" ht="12.75" customHeight="1" x14ac:dyDescent="0.2">
      <c r="A196" s="75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</row>
    <row r="197" spans="1:28" ht="12.75" customHeight="1" x14ac:dyDescent="0.2">
      <c r="A197" s="75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</row>
    <row r="198" spans="1:28" ht="12.75" customHeight="1" x14ac:dyDescent="0.2">
      <c r="A198" s="75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</row>
    <row r="199" spans="1:28" ht="12.75" customHeight="1" x14ac:dyDescent="0.2">
      <c r="A199" s="75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</row>
    <row r="200" spans="1:28" ht="12.75" customHeight="1" x14ac:dyDescent="0.2">
      <c r="A200" s="75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</row>
    <row r="201" spans="1:28" ht="12.75" customHeight="1" x14ac:dyDescent="0.2">
      <c r="A201" s="75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</row>
    <row r="202" spans="1:28" ht="12.75" customHeight="1" x14ac:dyDescent="0.2">
      <c r="A202" s="75"/>
      <c r="B202" s="75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</row>
    <row r="203" spans="1:28" ht="12.75" customHeight="1" x14ac:dyDescent="0.2">
      <c r="A203" s="75"/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</row>
    <row r="204" spans="1:28" ht="12.75" customHeight="1" x14ac:dyDescent="0.2">
      <c r="A204" s="75"/>
      <c r="B204" s="75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</row>
    <row r="205" spans="1:28" ht="12.75" customHeight="1" x14ac:dyDescent="0.2">
      <c r="A205" s="75"/>
      <c r="B205" s="75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</row>
    <row r="206" spans="1:28" ht="12.75" customHeight="1" x14ac:dyDescent="0.2">
      <c r="A206" s="75"/>
      <c r="B206" s="75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</row>
    <row r="207" spans="1:28" ht="12.75" customHeight="1" x14ac:dyDescent="0.2">
      <c r="A207" s="75"/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</row>
    <row r="208" spans="1:28" ht="12.75" customHeight="1" x14ac:dyDescent="0.2">
      <c r="A208" s="75"/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</row>
    <row r="209" spans="1:28" ht="12.75" customHeight="1" x14ac:dyDescent="0.2">
      <c r="A209" s="75"/>
      <c r="B209" s="75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</row>
    <row r="210" spans="1:28" ht="12.75" customHeight="1" x14ac:dyDescent="0.2">
      <c r="A210" s="75"/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</row>
    <row r="211" spans="1:28" ht="12.75" customHeight="1" x14ac:dyDescent="0.2">
      <c r="A211" s="75"/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</row>
    <row r="212" spans="1:28" ht="12.75" customHeight="1" x14ac:dyDescent="0.2">
      <c r="A212" s="75"/>
      <c r="B212" s="75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</row>
    <row r="213" spans="1:28" ht="12.75" customHeight="1" x14ac:dyDescent="0.2">
      <c r="A213" s="75"/>
      <c r="B213" s="75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</row>
    <row r="214" spans="1:28" ht="12.75" customHeight="1" x14ac:dyDescent="0.2">
      <c r="A214" s="75"/>
      <c r="B214" s="75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</row>
    <row r="215" spans="1:28" ht="12.75" customHeight="1" x14ac:dyDescent="0.2">
      <c r="A215" s="75"/>
      <c r="B215" s="75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</row>
    <row r="216" spans="1:28" ht="12.75" customHeight="1" x14ac:dyDescent="0.2">
      <c r="A216" s="75"/>
      <c r="B216" s="75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</row>
    <row r="217" spans="1:28" ht="12.75" customHeight="1" x14ac:dyDescent="0.2">
      <c r="A217" s="75"/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</row>
    <row r="218" spans="1:28" ht="12.75" customHeight="1" x14ac:dyDescent="0.2">
      <c r="A218" s="75"/>
      <c r="B218" s="75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</row>
    <row r="219" spans="1:28" ht="12.75" customHeight="1" x14ac:dyDescent="0.2">
      <c r="A219" s="75"/>
      <c r="B219" s="75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</row>
    <row r="220" spans="1:28" ht="12.75" customHeight="1" x14ac:dyDescent="0.2">
      <c r="A220" s="75"/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</row>
    <row r="221" spans="1:28" ht="12.75" customHeight="1" x14ac:dyDescent="0.2">
      <c r="A221" s="75"/>
      <c r="B221" s="75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</row>
    <row r="222" spans="1:28" ht="12.75" customHeight="1" x14ac:dyDescent="0.2">
      <c r="A222" s="75"/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</row>
    <row r="223" spans="1:28" ht="12.75" customHeight="1" x14ac:dyDescent="0.2">
      <c r="A223" s="75"/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</row>
    <row r="224" spans="1:28" ht="12.75" customHeight="1" x14ac:dyDescent="0.2">
      <c r="A224" s="75"/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</row>
    <row r="225" spans="1:28" ht="12.75" customHeight="1" x14ac:dyDescent="0.2">
      <c r="A225" s="75"/>
      <c r="B225" s="75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</row>
    <row r="226" spans="1:28" ht="12.75" customHeight="1" x14ac:dyDescent="0.2">
      <c r="A226" s="75"/>
      <c r="B226" s="75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</row>
    <row r="227" spans="1:28" ht="12.75" customHeight="1" x14ac:dyDescent="0.2">
      <c r="A227" s="75"/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</row>
    <row r="228" spans="1:28" ht="12.75" customHeight="1" x14ac:dyDescent="0.2">
      <c r="A228" s="75"/>
      <c r="B228" s="75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</row>
    <row r="229" spans="1:28" ht="12.75" customHeight="1" x14ac:dyDescent="0.2">
      <c r="A229" s="75"/>
      <c r="B229" s="75"/>
      <c r="C229" s="75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</row>
    <row r="230" spans="1:28" ht="12.75" customHeight="1" x14ac:dyDescent="0.2">
      <c r="A230" s="75"/>
      <c r="B230" s="75"/>
      <c r="C230" s="75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</row>
    <row r="231" spans="1:28" ht="12.75" customHeight="1" x14ac:dyDescent="0.2">
      <c r="A231" s="75"/>
      <c r="B231" s="75"/>
      <c r="C231" s="75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</row>
    <row r="232" spans="1:28" ht="12.75" customHeight="1" x14ac:dyDescent="0.2">
      <c r="A232" s="75"/>
      <c r="B232" s="75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</row>
    <row r="233" spans="1:28" ht="12.75" customHeight="1" x14ac:dyDescent="0.2">
      <c r="A233" s="75"/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</row>
    <row r="234" spans="1:28" ht="12.75" customHeight="1" x14ac:dyDescent="0.2">
      <c r="A234" s="75"/>
      <c r="B234" s="75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</row>
    <row r="235" spans="1:28" ht="12.75" customHeight="1" x14ac:dyDescent="0.2">
      <c r="A235" s="75"/>
      <c r="B235" s="75"/>
      <c r="C235" s="75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</row>
    <row r="236" spans="1:28" ht="12.75" customHeight="1" x14ac:dyDescent="0.2">
      <c r="A236" s="75"/>
      <c r="B236" s="75"/>
      <c r="C236" s="75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</row>
    <row r="237" spans="1:28" ht="12.75" customHeight="1" x14ac:dyDescent="0.2">
      <c r="A237" s="75"/>
      <c r="B237" s="75"/>
      <c r="C237" s="75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</row>
    <row r="238" spans="1:28" ht="12.75" customHeight="1" x14ac:dyDescent="0.2">
      <c r="A238" s="75"/>
      <c r="B238" s="75"/>
      <c r="C238" s="75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</row>
    <row r="239" spans="1:28" ht="12.75" customHeight="1" x14ac:dyDescent="0.2">
      <c r="A239" s="75"/>
      <c r="B239" s="75"/>
      <c r="C239" s="75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</row>
    <row r="240" spans="1:28" ht="12.75" customHeight="1" x14ac:dyDescent="0.2">
      <c r="A240" s="75"/>
      <c r="B240" s="75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</row>
    <row r="241" spans="1:28" ht="12.75" customHeight="1" x14ac:dyDescent="0.2">
      <c r="A241" s="75"/>
      <c r="B241" s="75"/>
      <c r="C241" s="75"/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</row>
    <row r="242" spans="1:28" ht="12.75" customHeight="1" x14ac:dyDescent="0.2">
      <c r="A242" s="75"/>
      <c r="B242" s="75"/>
      <c r="C242" s="75"/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</row>
    <row r="243" spans="1:28" ht="12.75" customHeight="1" x14ac:dyDescent="0.2">
      <c r="A243" s="75"/>
      <c r="B243" s="75"/>
      <c r="C243" s="75"/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</row>
    <row r="244" spans="1:28" ht="12.75" customHeight="1" x14ac:dyDescent="0.2">
      <c r="A244" s="75"/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</row>
    <row r="245" spans="1:28" ht="12.75" customHeight="1" x14ac:dyDescent="0.2">
      <c r="A245" s="75"/>
      <c r="B245" s="75"/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</row>
    <row r="246" spans="1:28" ht="12.75" customHeight="1" x14ac:dyDescent="0.2">
      <c r="A246" s="75"/>
      <c r="B246" s="75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</row>
    <row r="247" spans="1:28" ht="12.75" customHeight="1" x14ac:dyDescent="0.2">
      <c r="A247" s="75"/>
      <c r="B247" s="75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</row>
    <row r="248" spans="1:28" ht="12.75" customHeight="1" x14ac:dyDescent="0.2">
      <c r="A248" s="75"/>
      <c r="B248" s="75"/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</row>
    <row r="249" spans="1:28" ht="12.75" customHeight="1" x14ac:dyDescent="0.2">
      <c r="A249" s="75"/>
      <c r="B249" s="75"/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</row>
    <row r="250" spans="1:28" ht="12.75" customHeight="1" x14ac:dyDescent="0.2">
      <c r="A250" s="75"/>
      <c r="B250" s="75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</row>
    <row r="251" spans="1:28" ht="12.75" customHeight="1" x14ac:dyDescent="0.2">
      <c r="A251" s="75"/>
      <c r="B251" s="75"/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</row>
    <row r="252" spans="1:28" ht="12.75" customHeight="1" x14ac:dyDescent="0.2">
      <c r="A252" s="75"/>
      <c r="B252" s="75"/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</row>
    <row r="253" spans="1:28" ht="12.75" customHeight="1" x14ac:dyDescent="0.2">
      <c r="A253" s="75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</row>
    <row r="254" spans="1:28" ht="12.75" customHeight="1" x14ac:dyDescent="0.2">
      <c r="A254" s="75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</row>
    <row r="255" spans="1:28" ht="12.75" customHeight="1" x14ac:dyDescent="0.2">
      <c r="A255" s="75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</row>
    <row r="256" spans="1:28" ht="12.75" customHeight="1" x14ac:dyDescent="0.2">
      <c r="A256" s="75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</row>
    <row r="257" spans="1:28" ht="12.75" customHeight="1" x14ac:dyDescent="0.2">
      <c r="A257" s="75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</row>
    <row r="258" spans="1:28" ht="12.75" customHeight="1" x14ac:dyDescent="0.2">
      <c r="A258" s="75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</row>
    <row r="259" spans="1:28" ht="12.75" customHeight="1" x14ac:dyDescent="0.2">
      <c r="A259" s="75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</row>
    <row r="260" spans="1:28" ht="12.75" customHeight="1" x14ac:dyDescent="0.2">
      <c r="A260" s="75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</row>
    <row r="261" spans="1:28" ht="12.75" customHeight="1" x14ac:dyDescent="0.2">
      <c r="A261" s="75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</row>
    <row r="262" spans="1:28" ht="12.75" customHeight="1" x14ac:dyDescent="0.2">
      <c r="A262" s="75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</row>
    <row r="263" spans="1:28" ht="12.75" customHeight="1" x14ac:dyDescent="0.2">
      <c r="A263" s="75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</row>
    <row r="264" spans="1:28" ht="12.75" customHeight="1" x14ac:dyDescent="0.2">
      <c r="A264" s="75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</row>
    <row r="265" spans="1:28" ht="12.75" customHeight="1" x14ac:dyDescent="0.2">
      <c r="A265" s="75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</row>
    <row r="266" spans="1:28" ht="12.75" customHeight="1" x14ac:dyDescent="0.2">
      <c r="A266" s="75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</row>
    <row r="267" spans="1:28" ht="12.75" customHeight="1" x14ac:dyDescent="0.2">
      <c r="A267" s="75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</row>
    <row r="268" spans="1:28" ht="12.75" customHeight="1" x14ac:dyDescent="0.2">
      <c r="A268" s="75"/>
      <c r="B268" s="75"/>
      <c r="C268" s="75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</row>
    <row r="269" spans="1:28" ht="12.75" customHeight="1" x14ac:dyDescent="0.2">
      <c r="A269" s="75"/>
      <c r="B269" s="75"/>
      <c r="C269" s="75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</row>
    <row r="270" spans="1:28" ht="12.75" customHeight="1" x14ac:dyDescent="0.2">
      <c r="A270" s="75"/>
      <c r="B270" s="75"/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</row>
    <row r="271" spans="1:28" ht="12.75" customHeight="1" x14ac:dyDescent="0.2">
      <c r="A271" s="75"/>
      <c r="B271" s="75"/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</row>
    <row r="272" spans="1:28" ht="12.75" customHeight="1" x14ac:dyDescent="0.2">
      <c r="A272" s="75"/>
      <c r="B272" s="75"/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</row>
    <row r="273" spans="1:28" ht="12.75" customHeight="1" x14ac:dyDescent="0.2">
      <c r="A273" s="75"/>
      <c r="B273" s="75"/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</row>
    <row r="274" spans="1:28" ht="12.75" customHeight="1" x14ac:dyDescent="0.2">
      <c r="A274" s="75"/>
      <c r="B274" s="75"/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</row>
    <row r="275" spans="1:28" ht="12.75" customHeight="1" x14ac:dyDescent="0.2">
      <c r="A275" s="75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</row>
    <row r="276" spans="1:28" ht="12.75" customHeight="1" x14ac:dyDescent="0.2">
      <c r="A276" s="75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</row>
    <row r="277" spans="1:28" ht="12.75" customHeight="1" x14ac:dyDescent="0.2">
      <c r="A277" s="75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</row>
    <row r="278" spans="1:28" ht="12.75" customHeight="1" x14ac:dyDescent="0.2">
      <c r="A278" s="75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</row>
    <row r="279" spans="1:28" ht="12.75" customHeight="1" x14ac:dyDescent="0.2">
      <c r="A279" s="75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</row>
    <row r="280" spans="1:28" ht="12.75" customHeight="1" x14ac:dyDescent="0.2">
      <c r="A280" s="75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</row>
    <row r="281" spans="1:28" ht="12.75" customHeight="1" x14ac:dyDescent="0.2">
      <c r="A281" s="75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</row>
    <row r="282" spans="1:28" ht="12.75" customHeight="1" x14ac:dyDescent="0.2">
      <c r="A282" s="75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</row>
    <row r="283" spans="1:28" ht="12.75" customHeight="1" x14ac:dyDescent="0.2">
      <c r="A283" s="75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</row>
    <row r="284" spans="1:28" ht="12.75" customHeight="1" x14ac:dyDescent="0.2">
      <c r="A284" s="75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</row>
    <row r="285" spans="1:28" ht="12.75" customHeight="1" x14ac:dyDescent="0.2">
      <c r="A285" s="75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</row>
    <row r="286" spans="1:28" ht="12.75" customHeight="1" x14ac:dyDescent="0.2">
      <c r="A286" s="75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</row>
    <row r="287" spans="1:28" ht="12.75" customHeight="1" x14ac:dyDescent="0.2">
      <c r="A287" s="75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</row>
    <row r="288" spans="1:28" ht="12.75" customHeight="1" x14ac:dyDescent="0.2">
      <c r="A288" s="75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</row>
    <row r="289" spans="1:28" ht="12.75" customHeight="1" x14ac:dyDescent="0.2">
      <c r="A289" s="75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</row>
    <row r="290" spans="1:28" ht="12.75" customHeight="1" x14ac:dyDescent="0.2">
      <c r="A290" s="75"/>
      <c r="B290" s="75"/>
      <c r="C290" s="7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</row>
    <row r="291" spans="1:28" ht="12.75" customHeight="1" x14ac:dyDescent="0.2">
      <c r="A291" s="75"/>
      <c r="B291" s="75"/>
      <c r="C291" s="75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</row>
    <row r="292" spans="1:28" ht="12.75" customHeight="1" x14ac:dyDescent="0.2">
      <c r="A292" s="75"/>
      <c r="B292" s="75"/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</row>
    <row r="293" spans="1:28" ht="12.75" customHeight="1" x14ac:dyDescent="0.2">
      <c r="A293" s="75"/>
      <c r="B293" s="75"/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</row>
    <row r="294" spans="1:28" ht="12.75" customHeight="1" x14ac:dyDescent="0.2">
      <c r="A294" s="75"/>
      <c r="B294" s="75"/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</row>
    <row r="295" spans="1:28" ht="12.75" customHeight="1" x14ac:dyDescent="0.2">
      <c r="A295" s="75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</row>
    <row r="296" spans="1:28" ht="12.75" customHeight="1" x14ac:dyDescent="0.2">
      <c r="A296" s="75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</row>
    <row r="297" spans="1:28" ht="12.75" customHeight="1" x14ac:dyDescent="0.2">
      <c r="A297" s="75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</row>
    <row r="298" spans="1:28" ht="12.75" customHeight="1" x14ac:dyDescent="0.2">
      <c r="A298" s="75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</row>
    <row r="299" spans="1:28" ht="12.75" customHeight="1" x14ac:dyDescent="0.2">
      <c r="A299" s="75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</row>
    <row r="300" spans="1:28" ht="12.75" customHeight="1" x14ac:dyDescent="0.2">
      <c r="A300" s="75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</row>
    <row r="301" spans="1:28" ht="12.75" customHeight="1" x14ac:dyDescent="0.2">
      <c r="A301" s="75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</row>
    <row r="302" spans="1:28" ht="12.75" customHeight="1" x14ac:dyDescent="0.2">
      <c r="A302" s="75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</row>
    <row r="303" spans="1:28" ht="12.75" customHeight="1" x14ac:dyDescent="0.2">
      <c r="A303" s="75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</row>
    <row r="304" spans="1:28" ht="12.75" customHeight="1" x14ac:dyDescent="0.2">
      <c r="A304" s="75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</row>
    <row r="305" spans="1:28" ht="12.75" customHeight="1" x14ac:dyDescent="0.2">
      <c r="A305" s="75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</row>
    <row r="306" spans="1:28" ht="12.75" customHeight="1" x14ac:dyDescent="0.2">
      <c r="A306" s="75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</row>
    <row r="307" spans="1:28" ht="12.75" customHeight="1" x14ac:dyDescent="0.2">
      <c r="A307" s="75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</row>
    <row r="308" spans="1:28" ht="12.75" customHeight="1" x14ac:dyDescent="0.2">
      <c r="A308" s="75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</row>
    <row r="309" spans="1:28" ht="12.75" customHeight="1" x14ac:dyDescent="0.2">
      <c r="A309" s="75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</row>
    <row r="310" spans="1:28" ht="12.75" customHeight="1" x14ac:dyDescent="0.2">
      <c r="A310" s="75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</row>
    <row r="311" spans="1:28" ht="12.75" customHeight="1" x14ac:dyDescent="0.2">
      <c r="A311" s="75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</row>
    <row r="312" spans="1:28" ht="12.75" customHeight="1" x14ac:dyDescent="0.2">
      <c r="A312" s="75"/>
      <c r="B312" s="75"/>
      <c r="C312" s="75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</row>
    <row r="313" spans="1:28" ht="12.75" customHeight="1" x14ac:dyDescent="0.2">
      <c r="A313" s="75"/>
      <c r="B313" s="75"/>
      <c r="C313" s="75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</row>
    <row r="314" spans="1:28" ht="12.75" customHeight="1" x14ac:dyDescent="0.2">
      <c r="A314" s="75"/>
      <c r="B314" s="75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</row>
    <row r="315" spans="1:28" ht="12.75" customHeight="1" x14ac:dyDescent="0.2">
      <c r="A315" s="75"/>
      <c r="B315" s="75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</row>
    <row r="316" spans="1:28" ht="12.75" customHeight="1" x14ac:dyDescent="0.2">
      <c r="A316" s="75"/>
      <c r="B316" s="75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</row>
    <row r="317" spans="1:28" ht="12.75" customHeight="1" x14ac:dyDescent="0.2">
      <c r="A317" s="75"/>
      <c r="B317" s="75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</row>
    <row r="318" spans="1:28" ht="12.75" customHeight="1" x14ac:dyDescent="0.2">
      <c r="A318" s="75"/>
      <c r="B318" s="75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</row>
    <row r="319" spans="1:28" ht="12.75" customHeight="1" x14ac:dyDescent="0.2">
      <c r="A319" s="75"/>
      <c r="B319" s="75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</row>
    <row r="320" spans="1:28" ht="12.75" customHeight="1" x14ac:dyDescent="0.2">
      <c r="A320" s="75"/>
      <c r="B320" s="75"/>
      <c r="C320" s="75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</row>
    <row r="321" spans="1:28" ht="12.75" customHeight="1" x14ac:dyDescent="0.2">
      <c r="A321" s="75"/>
      <c r="B321" s="75"/>
      <c r="C321" s="75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</row>
    <row r="322" spans="1:28" ht="12.75" customHeight="1" x14ac:dyDescent="0.2">
      <c r="A322" s="75"/>
      <c r="B322" s="75"/>
      <c r="C322" s="75"/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</row>
    <row r="323" spans="1:28" ht="12.75" customHeight="1" x14ac:dyDescent="0.2">
      <c r="A323" s="75"/>
      <c r="B323" s="75"/>
      <c r="C323" s="75"/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</row>
    <row r="324" spans="1:28" ht="12.75" customHeight="1" x14ac:dyDescent="0.2">
      <c r="A324" s="75"/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</row>
    <row r="325" spans="1:28" ht="12.75" customHeight="1" x14ac:dyDescent="0.2">
      <c r="A325" s="75"/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</row>
    <row r="326" spans="1:28" ht="12.75" customHeight="1" x14ac:dyDescent="0.2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</row>
    <row r="327" spans="1:28" ht="12.75" customHeight="1" x14ac:dyDescent="0.2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</row>
    <row r="328" spans="1:28" ht="12.75" customHeight="1" x14ac:dyDescent="0.2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</row>
    <row r="329" spans="1:28" ht="12.75" customHeight="1" x14ac:dyDescent="0.2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</row>
    <row r="330" spans="1:28" ht="12.75" customHeight="1" x14ac:dyDescent="0.2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</row>
    <row r="331" spans="1:28" ht="12.75" customHeight="1" x14ac:dyDescent="0.2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</row>
    <row r="332" spans="1:28" ht="12.75" customHeight="1" x14ac:dyDescent="0.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</row>
    <row r="333" spans="1:28" ht="12.75" customHeight="1" x14ac:dyDescent="0.2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</row>
    <row r="334" spans="1:28" ht="12.75" customHeight="1" x14ac:dyDescent="0.2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</row>
    <row r="335" spans="1:28" ht="12.75" customHeight="1" x14ac:dyDescent="0.2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</row>
    <row r="336" spans="1:28" ht="12.75" customHeight="1" x14ac:dyDescent="0.2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</row>
    <row r="337" spans="1:28" ht="12.75" customHeight="1" x14ac:dyDescent="0.2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</row>
    <row r="338" spans="1:28" ht="12.75" customHeight="1" x14ac:dyDescent="0.2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</row>
    <row r="339" spans="1:28" ht="12.75" customHeight="1" x14ac:dyDescent="0.2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</row>
    <row r="340" spans="1:28" ht="12.75" customHeight="1" x14ac:dyDescent="0.2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</row>
    <row r="341" spans="1:28" ht="12.75" customHeight="1" x14ac:dyDescent="0.2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</row>
    <row r="342" spans="1:28" ht="12.75" customHeight="1" x14ac:dyDescent="0.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</row>
    <row r="343" spans="1:28" ht="12.75" customHeight="1" x14ac:dyDescent="0.2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</row>
    <row r="344" spans="1:28" ht="12.75" customHeight="1" x14ac:dyDescent="0.2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</row>
    <row r="345" spans="1:28" ht="12.75" customHeight="1" x14ac:dyDescent="0.2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</row>
    <row r="346" spans="1:28" ht="12.75" customHeight="1" x14ac:dyDescent="0.2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</row>
    <row r="347" spans="1:28" ht="12.75" customHeight="1" x14ac:dyDescent="0.2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</row>
    <row r="348" spans="1:28" ht="12.75" customHeight="1" x14ac:dyDescent="0.2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</row>
    <row r="349" spans="1:28" ht="12.75" customHeight="1" x14ac:dyDescent="0.2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</row>
    <row r="350" spans="1:28" ht="12.75" customHeight="1" x14ac:dyDescent="0.2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</row>
    <row r="351" spans="1:28" ht="12.75" customHeight="1" x14ac:dyDescent="0.2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</row>
    <row r="352" spans="1:28" ht="12.75" customHeight="1" x14ac:dyDescent="0.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</row>
    <row r="353" spans="1:28" ht="12.75" customHeight="1" x14ac:dyDescent="0.2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</row>
    <row r="354" spans="1:28" ht="12.75" customHeight="1" x14ac:dyDescent="0.2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</row>
    <row r="355" spans="1:28" ht="12.75" customHeight="1" x14ac:dyDescent="0.2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</row>
    <row r="356" spans="1:28" ht="12.75" customHeight="1" x14ac:dyDescent="0.2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</row>
    <row r="357" spans="1:28" ht="12.75" customHeight="1" x14ac:dyDescent="0.2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</row>
    <row r="358" spans="1:28" ht="12.75" customHeight="1" x14ac:dyDescent="0.2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</row>
    <row r="359" spans="1:28" ht="12.75" customHeight="1" x14ac:dyDescent="0.2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</row>
    <row r="360" spans="1:28" ht="12.75" customHeight="1" x14ac:dyDescent="0.2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</row>
    <row r="361" spans="1:28" ht="12.75" customHeight="1" x14ac:dyDescent="0.2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</row>
    <row r="362" spans="1:28" ht="12.75" customHeight="1" x14ac:dyDescent="0.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</row>
    <row r="363" spans="1:28" ht="12.75" customHeight="1" x14ac:dyDescent="0.2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</row>
    <row r="364" spans="1:28" ht="12.75" customHeight="1" x14ac:dyDescent="0.2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</row>
    <row r="365" spans="1:28" ht="12.75" customHeight="1" x14ac:dyDescent="0.2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</row>
    <row r="366" spans="1:28" ht="12.75" customHeight="1" x14ac:dyDescent="0.2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</row>
    <row r="367" spans="1:28" ht="12.75" customHeight="1" x14ac:dyDescent="0.2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</row>
    <row r="368" spans="1:28" ht="12.75" customHeight="1" x14ac:dyDescent="0.2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</row>
    <row r="369" spans="1:28" ht="12.75" customHeight="1" x14ac:dyDescent="0.2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</row>
    <row r="370" spans="1:28" ht="12.75" customHeight="1" x14ac:dyDescent="0.2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</row>
    <row r="371" spans="1:28" ht="12.75" customHeight="1" x14ac:dyDescent="0.2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</row>
    <row r="372" spans="1:28" ht="12.75" customHeight="1" x14ac:dyDescent="0.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</row>
    <row r="373" spans="1:28" ht="12.75" customHeight="1" x14ac:dyDescent="0.2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</row>
    <row r="374" spans="1:28" ht="12.75" customHeight="1" x14ac:dyDescent="0.2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</row>
    <row r="375" spans="1:28" ht="12.75" customHeight="1" x14ac:dyDescent="0.2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</row>
    <row r="376" spans="1:28" ht="12.75" customHeight="1" x14ac:dyDescent="0.2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</row>
    <row r="377" spans="1:28" ht="12.75" customHeight="1" x14ac:dyDescent="0.2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</row>
    <row r="378" spans="1:28" ht="12.75" customHeight="1" x14ac:dyDescent="0.2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</row>
    <row r="379" spans="1:28" ht="12.75" customHeight="1" x14ac:dyDescent="0.2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</row>
    <row r="380" spans="1:28" ht="12.75" customHeight="1" x14ac:dyDescent="0.2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</row>
    <row r="381" spans="1:28" ht="12.75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</row>
    <row r="382" spans="1:28" ht="12.75" customHeight="1" x14ac:dyDescent="0.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</row>
    <row r="383" spans="1:28" ht="12.75" customHeight="1" x14ac:dyDescent="0.2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</row>
    <row r="384" spans="1:28" ht="12.75" customHeight="1" x14ac:dyDescent="0.2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</row>
    <row r="385" spans="1:28" ht="12.75" customHeight="1" x14ac:dyDescent="0.2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</row>
    <row r="386" spans="1:28" ht="12.75" customHeight="1" x14ac:dyDescent="0.2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</row>
    <row r="387" spans="1:28" ht="12.75" customHeight="1" x14ac:dyDescent="0.2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</row>
    <row r="388" spans="1:28" ht="12.75" customHeight="1" x14ac:dyDescent="0.2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</row>
    <row r="389" spans="1:28" ht="12.75" customHeight="1" x14ac:dyDescent="0.2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</row>
    <row r="390" spans="1:28" ht="12.75" customHeight="1" x14ac:dyDescent="0.2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</row>
    <row r="391" spans="1:28" ht="12.75" customHeight="1" x14ac:dyDescent="0.2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</row>
    <row r="392" spans="1:28" ht="12.75" customHeight="1" x14ac:dyDescent="0.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</row>
    <row r="393" spans="1:28" ht="12.75" customHeight="1" x14ac:dyDescent="0.2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</row>
    <row r="394" spans="1:28" ht="12.75" customHeight="1" x14ac:dyDescent="0.2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</row>
    <row r="395" spans="1:28" ht="12.75" customHeight="1" x14ac:dyDescent="0.2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</row>
    <row r="396" spans="1:28" ht="12.75" customHeight="1" x14ac:dyDescent="0.2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</row>
    <row r="397" spans="1:28" ht="12.75" customHeight="1" x14ac:dyDescent="0.2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</row>
    <row r="398" spans="1:28" ht="12.75" customHeight="1" x14ac:dyDescent="0.2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</row>
    <row r="399" spans="1:28" ht="12.75" customHeight="1" x14ac:dyDescent="0.2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</row>
    <row r="400" spans="1:28" ht="12.75" customHeight="1" x14ac:dyDescent="0.2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</row>
    <row r="401" spans="1:28" ht="12.75" customHeight="1" x14ac:dyDescent="0.2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</row>
    <row r="402" spans="1:28" ht="12.75" customHeight="1" x14ac:dyDescent="0.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</row>
    <row r="403" spans="1:28" ht="12.75" customHeight="1" x14ac:dyDescent="0.2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</row>
    <row r="404" spans="1:28" ht="12.75" customHeight="1" x14ac:dyDescent="0.2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</row>
    <row r="405" spans="1:28" ht="12.75" customHeight="1" x14ac:dyDescent="0.2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</row>
    <row r="406" spans="1:28" ht="12.75" customHeight="1" x14ac:dyDescent="0.2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</row>
    <row r="407" spans="1:28" ht="12.75" customHeight="1" x14ac:dyDescent="0.2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</row>
    <row r="408" spans="1:28" ht="12.75" customHeight="1" x14ac:dyDescent="0.2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</row>
    <row r="409" spans="1:28" ht="12.75" customHeight="1" x14ac:dyDescent="0.2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</row>
    <row r="410" spans="1:28" ht="12.75" customHeight="1" x14ac:dyDescent="0.2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</row>
    <row r="411" spans="1:28" ht="12.75" customHeight="1" x14ac:dyDescent="0.2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</row>
    <row r="412" spans="1:28" ht="12.75" customHeight="1" x14ac:dyDescent="0.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</row>
    <row r="413" spans="1:28" ht="12.75" customHeight="1" x14ac:dyDescent="0.2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</row>
    <row r="414" spans="1:28" ht="12.75" customHeight="1" x14ac:dyDescent="0.2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</row>
    <row r="415" spans="1:28" ht="12.75" customHeight="1" x14ac:dyDescent="0.2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</row>
    <row r="416" spans="1:28" ht="12.75" customHeight="1" x14ac:dyDescent="0.2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</row>
    <row r="417" spans="1:28" ht="12.75" customHeight="1" x14ac:dyDescent="0.2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</row>
    <row r="418" spans="1:28" ht="12.75" customHeight="1" x14ac:dyDescent="0.2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</row>
    <row r="419" spans="1:28" ht="12.75" customHeight="1" x14ac:dyDescent="0.2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  <c r="AB419" s="75"/>
    </row>
    <row r="420" spans="1:28" ht="12.75" customHeight="1" x14ac:dyDescent="0.2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</row>
    <row r="421" spans="1:28" ht="12.75" customHeight="1" x14ac:dyDescent="0.2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  <c r="AB421" s="75"/>
    </row>
    <row r="422" spans="1:28" ht="12.75" customHeight="1" x14ac:dyDescent="0.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  <c r="AB422" s="75"/>
    </row>
    <row r="423" spans="1:28" ht="12.75" customHeight="1" x14ac:dyDescent="0.2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  <c r="AB423" s="75"/>
    </row>
    <row r="424" spans="1:28" ht="12.75" customHeight="1" x14ac:dyDescent="0.2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  <c r="AB424" s="75"/>
    </row>
    <row r="425" spans="1:28" ht="12.75" customHeight="1" x14ac:dyDescent="0.2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  <c r="AB425" s="75"/>
    </row>
    <row r="426" spans="1:28" ht="12.75" customHeight="1" x14ac:dyDescent="0.2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  <c r="AB426" s="75"/>
    </row>
    <row r="427" spans="1:28" ht="12.75" customHeight="1" x14ac:dyDescent="0.2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  <c r="AB427" s="75"/>
    </row>
    <row r="428" spans="1:28" ht="12.75" customHeight="1" x14ac:dyDescent="0.2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  <c r="AB428" s="75"/>
    </row>
    <row r="429" spans="1:28" ht="12.75" customHeight="1" x14ac:dyDescent="0.2">
      <c r="B429" s="75"/>
      <c r="C429" s="6"/>
      <c r="D429" s="6"/>
      <c r="E429" s="6"/>
      <c r="F429" s="6"/>
      <c r="G429" s="6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  <c r="AB429" s="75"/>
    </row>
    <row r="430" spans="1:28" ht="12.75" customHeight="1" x14ac:dyDescent="0.2">
      <c r="B430" s="75"/>
      <c r="C430" s="6"/>
      <c r="D430" s="6"/>
      <c r="E430" s="6"/>
      <c r="F430" s="6"/>
      <c r="G430" s="6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  <c r="AB430" s="75"/>
    </row>
    <row r="431" spans="1:28" ht="12.75" customHeight="1" x14ac:dyDescent="0.2">
      <c r="B431" s="75"/>
      <c r="C431" s="6"/>
      <c r="D431" s="6"/>
      <c r="E431" s="6"/>
      <c r="F431" s="6"/>
      <c r="G431" s="6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</row>
    <row r="432" spans="1:28" ht="12.75" customHeight="1" x14ac:dyDescent="0.2">
      <c r="B432" s="75"/>
      <c r="C432" s="6"/>
      <c r="D432" s="6"/>
      <c r="E432" s="6"/>
      <c r="F432" s="6"/>
      <c r="G432" s="6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  <c r="AB432" s="75"/>
    </row>
    <row r="433" spans="2:28" ht="12.75" customHeight="1" x14ac:dyDescent="0.2">
      <c r="B433" s="75"/>
      <c r="C433" s="6"/>
      <c r="D433" s="6"/>
      <c r="E433" s="6"/>
      <c r="F433" s="6"/>
      <c r="G433" s="6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  <c r="AB433" s="75"/>
    </row>
    <row r="434" spans="2:28" ht="12.75" customHeight="1" x14ac:dyDescent="0.2">
      <c r="B434" s="75"/>
      <c r="C434" s="6"/>
      <c r="D434" s="6"/>
      <c r="E434" s="6"/>
      <c r="F434" s="6"/>
      <c r="G434" s="6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</row>
    <row r="435" spans="2:28" ht="12.75" customHeight="1" x14ac:dyDescent="0.2">
      <c r="B435" s="75"/>
      <c r="C435" s="6"/>
      <c r="D435" s="6"/>
      <c r="E435" s="6"/>
      <c r="F435" s="6"/>
      <c r="G435" s="6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  <c r="AB435" s="75"/>
    </row>
    <row r="436" spans="2:28" ht="12.75" customHeight="1" x14ac:dyDescent="0.2">
      <c r="B436" s="75"/>
      <c r="C436" s="6"/>
      <c r="D436" s="6"/>
      <c r="E436" s="6"/>
      <c r="F436" s="6"/>
      <c r="G436" s="6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  <c r="AB436" s="75"/>
    </row>
    <row r="437" spans="2:28" ht="12.75" customHeight="1" x14ac:dyDescent="0.2">
      <c r="B437" s="75"/>
      <c r="C437" s="6"/>
      <c r="D437" s="6"/>
      <c r="E437" s="6"/>
      <c r="F437" s="6"/>
      <c r="G437" s="6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  <c r="AB437" s="75"/>
    </row>
    <row r="438" spans="2:28" ht="12.75" customHeight="1" x14ac:dyDescent="0.2">
      <c r="B438" s="75"/>
      <c r="C438" s="6"/>
      <c r="D438" s="6"/>
      <c r="E438" s="6"/>
      <c r="F438" s="6"/>
      <c r="G438" s="6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</row>
    <row r="439" spans="2:28" ht="12.75" customHeight="1" x14ac:dyDescent="0.2">
      <c r="B439" s="75"/>
      <c r="C439" s="6"/>
      <c r="D439" s="6"/>
      <c r="E439" s="6"/>
      <c r="F439" s="6"/>
      <c r="G439" s="6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</row>
    <row r="440" spans="2:28" ht="12.75" customHeight="1" x14ac:dyDescent="0.2">
      <c r="B440" s="75"/>
      <c r="C440" s="6"/>
      <c r="D440" s="6"/>
      <c r="E440" s="6"/>
      <c r="F440" s="6"/>
      <c r="G440" s="6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</row>
    <row r="441" spans="2:28" ht="12.75" customHeight="1" x14ac:dyDescent="0.2">
      <c r="B441" s="75"/>
      <c r="C441" s="6"/>
      <c r="D441" s="6"/>
      <c r="E441" s="6"/>
      <c r="F441" s="6"/>
      <c r="G441" s="6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</row>
    <row r="442" spans="2:28" ht="12.75" customHeight="1" x14ac:dyDescent="0.2">
      <c r="B442" s="75"/>
      <c r="C442" s="6"/>
      <c r="D442" s="6"/>
      <c r="E442" s="6"/>
      <c r="F442" s="6"/>
      <c r="G442" s="6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</row>
    <row r="443" spans="2:28" ht="12.75" customHeight="1" x14ac:dyDescent="0.2">
      <c r="B443" s="75"/>
      <c r="C443" s="6"/>
      <c r="D443" s="6"/>
      <c r="E443" s="6"/>
      <c r="F443" s="6"/>
      <c r="G443" s="6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</row>
    <row r="444" spans="2:28" ht="12.75" customHeight="1" x14ac:dyDescent="0.2">
      <c r="B444" s="75"/>
      <c r="C444" s="6"/>
      <c r="D444" s="6"/>
      <c r="E444" s="6"/>
      <c r="F444" s="6"/>
      <c r="G444" s="6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</row>
    <row r="445" spans="2:28" ht="12.75" customHeight="1" x14ac:dyDescent="0.2">
      <c r="B445" s="75"/>
      <c r="C445" s="6"/>
      <c r="D445" s="6"/>
      <c r="E445" s="6"/>
      <c r="F445" s="6"/>
      <c r="G445" s="6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</row>
    <row r="446" spans="2:28" ht="12.75" customHeight="1" x14ac:dyDescent="0.2">
      <c r="B446" s="75"/>
      <c r="C446" s="6"/>
      <c r="D446" s="6"/>
      <c r="E446" s="6"/>
      <c r="F446" s="6"/>
      <c r="G446" s="6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</row>
    <row r="447" spans="2:28" ht="12.75" customHeight="1" x14ac:dyDescent="0.2">
      <c r="B447" s="75"/>
      <c r="C447" s="6"/>
      <c r="D447" s="6"/>
      <c r="E447" s="6"/>
      <c r="F447" s="6"/>
      <c r="G447" s="6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</row>
    <row r="448" spans="2:28" ht="12.75" customHeight="1" x14ac:dyDescent="0.2">
      <c r="B448" s="75"/>
      <c r="C448" s="6"/>
      <c r="D448" s="6"/>
      <c r="E448" s="6"/>
      <c r="F448" s="6"/>
      <c r="G448" s="6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</row>
    <row r="449" spans="1:28" ht="12.75" customHeight="1" x14ac:dyDescent="0.2">
      <c r="B449" s="75"/>
      <c r="C449" s="6"/>
      <c r="D449" s="6"/>
      <c r="E449" s="6"/>
      <c r="F449" s="6"/>
      <c r="G449" s="6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</row>
    <row r="450" spans="1:28" ht="12.75" customHeight="1" x14ac:dyDescent="0.2">
      <c r="B450" s="75"/>
      <c r="C450" s="6"/>
      <c r="D450" s="6"/>
      <c r="E450" s="6"/>
      <c r="F450" s="6"/>
      <c r="G450" s="6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</row>
    <row r="451" spans="1:28" ht="12.75" customHeight="1" x14ac:dyDescent="0.2">
      <c r="B451" s="75"/>
      <c r="C451" s="6"/>
      <c r="D451" s="6"/>
      <c r="E451" s="6"/>
      <c r="F451" s="6"/>
      <c r="G451" s="6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</row>
    <row r="452" spans="1:28" ht="12.75" customHeight="1" x14ac:dyDescent="0.2">
      <c r="B452" s="75"/>
      <c r="C452" s="6"/>
      <c r="D452" s="6"/>
      <c r="E452" s="6"/>
      <c r="F452" s="6"/>
      <c r="G452" s="6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</row>
    <row r="453" spans="1:28" ht="12.75" customHeight="1" x14ac:dyDescent="0.2">
      <c r="B453" s="75"/>
      <c r="C453" s="6"/>
      <c r="D453" s="6"/>
      <c r="E453" s="6"/>
      <c r="F453" s="6"/>
      <c r="G453" s="6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</row>
    <row r="454" spans="1:28" ht="12.75" customHeight="1" x14ac:dyDescent="0.2">
      <c r="B454" s="75"/>
      <c r="C454" s="6"/>
      <c r="D454" s="6"/>
      <c r="E454" s="6"/>
      <c r="F454" s="6"/>
      <c r="G454" s="6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</row>
    <row r="455" spans="1:28" ht="12.75" customHeight="1" x14ac:dyDescent="0.2">
      <c r="B455" s="75"/>
      <c r="C455" s="6"/>
      <c r="D455" s="6"/>
      <c r="E455" s="6"/>
      <c r="F455" s="6"/>
      <c r="G455" s="6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</row>
    <row r="456" spans="1:28" ht="12.75" customHeight="1" x14ac:dyDescent="0.2">
      <c r="B456" s="75"/>
      <c r="C456" s="6"/>
      <c r="D456" s="6"/>
      <c r="E456" s="6"/>
      <c r="F456" s="6"/>
      <c r="G456" s="6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</row>
    <row r="457" spans="1:28" ht="12.75" customHeight="1" x14ac:dyDescent="0.2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</row>
    <row r="458" spans="1:28" ht="12.75" customHeight="1" x14ac:dyDescent="0.2">
      <c r="B458" s="75"/>
      <c r="C458" s="6"/>
      <c r="D458" s="6"/>
      <c r="E458" s="6"/>
      <c r="F458" s="6"/>
      <c r="G458" s="6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  <c r="AB458" s="75"/>
    </row>
    <row r="459" spans="1:28" ht="12.75" customHeight="1" x14ac:dyDescent="0.2">
      <c r="B459" s="75"/>
      <c r="C459" s="6"/>
      <c r="D459" s="6"/>
      <c r="E459" s="6"/>
      <c r="F459" s="6"/>
      <c r="G459" s="6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  <c r="AB459" s="75"/>
    </row>
    <row r="460" spans="1:28" ht="12.75" customHeight="1" x14ac:dyDescent="0.2">
      <c r="B460" s="75"/>
      <c r="C460" s="6"/>
      <c r="D460" s="6"/>
      <c r="E460" s="6"/>
      <c r="F460" s="6"/>
      <c r="G460" s="6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  <c r="AB460" s="75"/>
    </row>
    <row r="461" spans="1:28" ht="12.75" customHeight="1" x14ac:dyDescent="0.2">
      <c r="B461" s="75"/>
      <c r="C461" s="6"/>
      <c r="D461" s="6"/>
      <c r="E461" s="6"/>
      <c r="F461" s="6"/>
      <c r="G461" s="6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  <c r="AB461" s="75"/>
    </row>
    <row r="462" spans="1:28" ht="12.75" customHeight="1" x14ac:dyDescent="0.2">
      <c r="B462" s="75"/>
      <c r="C462" s="6"/>
      <c r="D462" s="6"/>
      <c r="E462" s="6"/>
      <c r="F462" s="6"/>
      <c r="G462" s="6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</row>
    <row r="463" spans="1:28" ht="12.75" customHeight="1" x14ac:dyDescent="0.2">
      <c r="B463" s="75"/>
      <c r="C463" s="6"/>
      <c r="D463" s="6"/>
      <c r="E463" s="6"/>
      <c r="F463" s="6"/>
      <c r="G463" s="6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  <c r="AB463" s="75"/>
    </row>
    <row r="464" spans="1:28" ht="12.75" customHeight="1" x14ac:dyDescent="0.2">
      <c r="B464" s="75"/>
      <c r="C464" s="6"/>
      <c r="D464" s="6"/>
      <c r="E464" s="6"/>
      <c r="F464" s="6"/>
      <c r="G464" s="6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  <c r="AB464" s="75"/>
    </row>
    <row r="465" spans="2:28" ht="12.75" customHeight="1" x14ac:dyDescent="0.2">
      <c r="B465" s="75"/>
      <c r="C465" s="6"/>
      <c r="D465" s="6"/>
      <c r="E465" s="6"/>
      <c r="F465" s="6"/>
      <c r="G465" s="6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  <c r="AB465" s="75"/>
    </row>
    <row r="466" spans="2:28" ht="12.75" customHeight="1" x14ac:dyDescent="0.2">
      <c r="B466" s="75"/>
      <c r="C466" s="6"/>
      <c r="D466" s="6"/>
      <c r="E466" s="6"/>
      <c r="F466" s="6"/>
      <c r="G466" s="6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  <c r="AB466" s="75"/>
    </row>
    <row r="467" spans="2:28" ht="12.75" customHeight="1" x14ac:dyDescent="0.2">
      <c r="B467" s="75"/>
      <c r="C467" s="6"/>
      <c r="D467" s="6"/>
      <c r="E467" s="6"/>
      <c r="F467" s="6"/>
      <c r="G467" s="6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</row>
    <row r="468" spans="2:28" ht="12.75" customHeight="1" x14ac:dyDescent="0.2">
      <c r="B468" s="75"/>
      <c r="C468" s="6"/>
      <c r="D468" s="6"/>
      <c r="E468" s="6"/>
      <c r="F468" s="6"/>
      <c r="G468" s="6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  <c r="AB468" s="75"/>
    </row>
    <row r="469" spans="2:28" ht="12.75" customHeight="1" x14ac:dyDescent="0.2">
      <c r="B469" s="75"/>
      <c r="C469" s="6"/>
      <c r="D469" s="6"/>
      <c r="E469" s="6"/>
      <c r="F469" s="6"/>
      <c r="G469" s="6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  <c r="AB469" s="75"/>
    </row>
    <row r="470" spans="2:28" ht="12.75" customHeight="1" x14ac:dyDescent="0.2">
      <c r="B470" s="75"/>
      <c r="C470" s="6"/>
      <c r="D470" s="6"/>
      <c r="E470" s="6"/>
      <c r="F470" s="6"/>
      <c r="G470" s="6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  <c r="AB470" s="75"/>
    </row>
    <row r="471" spans="2:28" ht="12.75" customHeight="1" x14ac:dyDescent="0.2">
      <c r="B471" s="75"/>
      <c r="C471" s="6"/>
      <c r="D471" s="6"/>
      <c r="E471" s="6"/>
      <c r="F471" s="6"/>
      <c r="G471" s="6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</row>
    <row r="472" spans="2:28" ht="12.75" customHeight="1" x14ac:dyDescent="0.2">
      <c r="B472" s="75"/>
      <c r="C472" s="6"/>
      <c r="D472" s="6"/>
      <c r="E472" s="6"/>
      <c r="F472" s="6"/>
      <c r="G472" s="6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  <c r="AB472" s="75"/>
    </row>
    <row r="473" spans="2:28" ht="12.75" customHeight="1" x14ac:dyDescent="0.2">
      <c r="B473" s="75"/>
      <c r="C473" s="6"/>
      <c r="D473" s="6"/>
      <c r="E473" s="6"/>
      <c r="F473" s="6"/>
      <c r="G473" s="6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</row>
    <row r="474" spans="2:28" ht="12.75" customHeight="1" x14ac:dyDescent="0.2">
      <c r="B474" s="75"/>
      <c r="C474" s="6"/>
      <c r="D474" s="6"/>
      <c r="E474" s="6"/>
      <c r="F474" s="6"/>
      <c r="G474" s="6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</row>
    <row r="475" spans="2:28" ht="12.75" customHeight="1" x14ac:dyDescent="0.2">
      <c r="B475" s="75"/>
      <c r="C475" s="6"/>
      <c r="D475" s="6"/>
      <c r="E475" s="6"/>
      <c r="F475" s="6"/>
      <c r="G475" s="6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</row>
    <row r="476" spans="2:28" ht="12.75" customHeight="1" x14ac:dyDescent="0.2">
      <c r="B476" s="75"/>
      <c r="C476" s="6"/>
      <c r="D476" s="6"/>
      <c r="E476" s="6"/>
      <c r="F476" s="6"/>
      <c r="G476" s="6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</row>
    <row r="477" spans="2:28" ht="12.75" customHeight="1" x14ac:dyDescent="0.2">
      <c r="B477" s="75"/>
      <c r="C477" s="6"/>
      <c r="D477" s="6"/>
      <c r="E477" s="6"/>
      <c r="F477" s="6"/>
      <c r="G477" s="6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  <c r="AB477" s="75"/>
    </row>
    <row r="478" spans="2:28" ht="12.75" customHeight="1" x14ac:dyDescent="0.2">
      <c r="B478" s="75"/>
      <c r="C478" s="6"/>
      <c r="D478" s="6"/>
      <c r="E478" s="6"/>
      <c r="F478" s="6"/>
      <c r="G478" s="6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  <c r="AB478" s="75"/>
    </row>
    <row r="479" spans="2:28" ht="12.75" customHeight="1" x14ac:dyDescent="0.2">
      <c r="B479" s="75"/>
      <c r="C479" s="6"/>
      <c r="D479" s="6"/>
      <c r="E479" s="6"/>
      <c r="F479" s="6"/>
      <c r="G479" s="6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</row>
    <row r="480" spans="2:28" ht="12.75" customHeight="1" x14ac:dyDescent="0.2">
      <c r="B480" s="75"/>
      <c r="C480" s="6"/>
      <c r="D480" s="6"/>
      <c r="E480" s="6"/>
      <c r="F480" s="6"/>
      <c r="G480" s="6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  <c r="AB480" s="75"/>
    </row>
    <row r="481" spans="2:28" ht="12.75" customHeight="1" x14ac:dyDescent="0.2">
      <c r="B481" s="75"/>
      <c r="C481" s="6"/>
      <c r="D481" s="6"/>
      <c r="E481" s="6"/>
      <c r="F481" s="6"/>
      <c r="G481" s="6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</row>
    <row r="482" spans="2:28" ht="12.75" customHeight="1" x14ac:dyDescent="0.2">
      <c r="B482" s="75"/>
      <c r="C482" s="6"/>
      <c r="D482" s="6"/>
      <c r="E482" s="6"/>
      <c r="F482" s="6"/>
      <c r="G482" s="6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  <c r="AB482" s="75"/>
    </row>
    <row r="483" spans="2:28" ht="12.75" customHeight="1" x14ac:dyDescent="0.2">
      <c r="B483" s="75"/>
      <c r="C483" s="6"/>
      <c r="D483" s="6"/>
      <c r="E483" s="6"/>
      <c r="F483" s="6"/>
      <c r="G483" s="6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  <c r="AB483" s="75"/>
    </row>
    <row r="484" spans="2:28" ht="12.75" customHeight="1" x14ac:dyDescent="0.2">
      <c r="B484" s="75"/>
      <c r="C484" s="6"/>
      <c r="D484" s="6"/>
      <c r="E484" s="6"/>
      <c r="F484" s="6"/>
      <c r="G484" s="6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  <c r="AB484" s="75"/>
    </row>
    <row r="485" spans="2:28" ht="12.75" customHeight="1" x14ac:dyDescent="0.2">
      <c r="B485" s="75"/>
      <c r="C485" s="6"/>
      <c r="D485" s="6"/>
      <c r="E485" s="6"/>
      <c r="F485" s="6"/>
      <c r="G485" s="6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  <c r="AB485" s="75"/>
    </row>
    <row r="486" spans="2:28" ht="12.75" customHeight="1" x14ac:dyDescent="0.2">
      <c r="B486" s="75"/>
      <c r="C486" s="6"/>
      <c r="D486" s="6"/>
      <c r="E486" s="6"/>
      <c r="F486" s="6"/>
      <c r="G486" s="6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</row>
    <row r="487" spans="2:28" ht="12.75" customHeight="1" x14ac:dyDescent="0.2">
      <c r="B487" s="75"/>
      <c r="C487" s="6"/>
      <c r="D487" s="6"/>
      <c r="E487" s="6"/>
      <c r="F487" s="6"/>
      <c r="G487" s="6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  <c r="AB487" s="75"/>
    </row>
    <row r="488" spans="2:28" ht="12.75" customHeight="1" x14ac:dyDescent="0.2">
      <c r="B488" s="75"/>
      <c r="C488" s="6"/>
      <c r="D488" s="6"/>
      <c r="E488" s="6"/>
      <c r="F488" s="6"/>
      <c r="G488" s="6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  <c r="AB488" s="75"/>
    </row>
    <row r="489" spans="2:28" ht="12.75" customHeight="1" x14ac:dyDescent="0.2">
      <c r="B489" s="75"/>
      <c r="C489" s="6"/>
      <c r="D489" s="6"/>
      <c r="E489" s="6"/>
      <c r="F489" s="6"/>
      <c r="G489" s="6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  <c r="AB489" s="75"/>
    </row>
    <row r="490" spans="2:28" ht="12.75" customHeight="1" x14ac:dyDescent="0.2">
      <c r="B490" s="75"/>
      <c r="C490" s="6"/>
      <c r="D490" s="6"/>
      <c r="E490" s="6"/>
      <c r="F490" s="6"/>
      <c r="G490" s="6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  <c r="AB490" s="75"/>
    </row>
    <row r="491" spans="2:28" ht="12.75" customHeight="1" x14ac:dyDescent="0.2">
      <c r="B491" s="75"/>
      <c r="C491" s="6"/>
      <c r="D491" s="6"/>
      <c r="E491" s="6"/>
      <c r="F491" s="6"/>
      <c r="G491" s="6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  <c r="AB491" s="75"/>
    </row>
    <row r="492" spans="2:28" ht="12.75" customHeight="1" x14ac:dyDescent="0.2">
      <c r="B492" s="75"/>
      <c r="C492" s="6"/>
      <c r="D492" s="6"/>
      <c r="E492" s="6"/>
      <c r="F492" s="6"/>
      <c r="G492" s="6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  <c r="AB492" s="75"/>
    </row>
    <row r="493" spans="2:28" ht="12.75" customHeight="1" x14ac:dyDescent="0.2">
      <c r="B493" s="75"/>
      <c r="C493" s="6"/>
      <c r="D493" s="6"/>
      <c r="E493" s="6"/>
      <c r="F493" s="6"/>
      <c r="G493" s="6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  <c r="AB493" s="75"/>
    </row>
    <row r="494" spans="2:28" ht="12.75" customHeight="1" x14ac:dyDescent="0.2">
      <c r="B494" s="75"/>
      <c r="C494" s="6"/>
      <c r="D494" s="6"/>
      <c r="E494" s="6"/>
      <c r="F494" s="6"/>
      <c r="G494" s="6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  <c r="AB494" s="75"/>
    </row>
    <row r="495" spans="2:28" ht="12.75" customHeight="1" x14ac:dyDescent="0.2">
      <c r="B495" s="75"/>
      <c r="C495" s="6"/>
      <c r="D495" s="6"/>
      <c r="E495" s="6"/>
      <c r="F495" s="6"/>
      <c r="G495" s="6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  <c r="AB495" s="75"/>
    </row>
    <row r="496" spans="2:28" ht="12.75" customHeight="1" x14ac:dyDescent="0.2">
      <c r="B496" s="75"/>
      <c r="C496" s="6"/>
      <c r="D496" s="6"/>
      <c r="E496" s="6"/>
      <c r="F496" s="6"/>
      <c r="G496" s="6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  <c r="AB496" s="75"/>
    </row>
    <row r="497" spans="2:28" ht="12.75" customHeight="1" x14ac:dyDescent="0.2">
      <c r="B497" s="75"/>
      <c r="C497" s="6"/>
      <c r="D497" s="6"/>
      <c r="E497" s="6"/>
      <c r="F497" s="6"/>
      <c r="G497" s="6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  <c r="AB497" s="75"/>
    </row>
    <row r="498" spans="2:28" ht="12.75" customHeight="1" x14ac:dyDescent="0.2">
      <c r="B498" s="75"/>
      <c r="C498" s="6"/>
      <c r="D498" s="6"/>
      <c r="E498" s="6"/>
      <c r="F498" s="6"/>
      <c r="G498" s="6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  <c r="AB498" s="75"/>
    </row>
    <row r="499" spans="2:28" ht="12.75" customHeight="1" x14ac:dyDescent="0.2">
      <c r="B499" s="75"/>
      <c r="C499" s="6"/>
      <c r="D499" s="6"/>
      <c r="E499" s="6"/>
      <c r="F499" s="6"/>
      <c r="G499" s="6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  <c r="AB499" s="75"/>
    </row>
    <row r="500" spans="2:28" ht="12.75" customHeight="1" x14ac:dyDescent="0.2">
      <c r="B500" s="75"/>
      <c r="C500" s="6"/>
      <c r="D500" s="6"/>
      <c r="E500" s="6"/>
      <c r="F500" s="6"/>
      <c r="G500" s="6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  <c r="AB500" s="75"/>
    </row>
    <row r="501" spans="2:28" ht="12.75" customHeight="1" x14ac:dyDescent="0.2">
      <c r="B501" s="75"/>
      <c r="C501" s="6"/>
      <c r="D501" s="6"/>
      <c r="E501" s="6"/>
      <c r="F501" s="6"/>
      <c r="G501" s="6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  <c r="AB501" s="75"/>
    </row>
    <row r="502" spans="2:28" ht="12.75" customHeight="1" x14ac:dyDescent="0.2">
      <c r="B502" s="75"/>
      <c r="C502" s="6"/>
      <c r="D502" s="6"/>
      <c r="E502" s="6"/>
      <c r="F502" s="6"/>
      <c r="G502" s="6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  <c r="AB502" s="75"/>
    </row>
    <row r="503" spans="2:28" ht="12.75" customHeight="1" x14ac:dyDescent="0.2">
      <c r="B503" s="75"/>
      <c r="C503" s="6"/>
      <c r="D503" s="6"/>
      <c r="E503" s="6"/>
      <c r="F503" s="6"/>
      <c r="G503" s="6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  <c r="AB503" s="75"/>
    </row>
    <row r="504" spans="2:28" ht="12.75" customHeight="1" x14ac:dyDescent="0.2">
      <c r="B504" s="75"/>
      <c r="C504" s="6"/>
      <c r="D504" s="6"/>
      <c r="E504" s="6"/>
      <c r="F504" s="6"/>
      <c r="G504" s="6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  <c r="AB504" s="75"/>
    </row>
    <row r="505" spans="2:28" ht="12.75" customHeight="1" x14ac:dyDescent="0.2">
      <c r="B505" s="75"/>
      <c r="C505" s="6"/>
      <c r="D505" s="6"/>
      <c r="E505" s="6"/>
      <c r="F505" s="6"/>
      <c r="G505" s="6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  <c r="AB505" s="75"/>
    </row>
    <row r="506" spans="2:28" ht="12.75" customHeight="1" x14ac:dyDescent="0.2">
      <c r="B506" s="75"/>
      <c r="C506" s="6"/>
      <c r="D506" s="6"/>
      <c r="E506" s="6"/>
      <c r="F506" s="6"/>
      <c r="G506" s="6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  <c r="AB506" s="75"/>
    </row>
    <row r="507" spans="2:28" ht="12.75" customHeight="1" x14ac:dyDescent="0.2">
      <c r="B507" s="75"/>
      <c r="C507" s="6"/>
      <c r="D507" s="6"/>
      <c r="E507" s="6"/>
      <c r="F507" s="6"/>
      <c r="G507" s="6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  <c r="AB507" s="75"/>
    </row>
    <row r="508" spans="2:28" ht="12.75" customHeight="1" x14ac:dyDescent="0.2">
      <c r="B508" s="75"/>
      <c r="C508" s="6"/>
      <c r="D508" s="6"/>
      <c r="E508" s="6"/>
      <c r="F508" s="6"/>
      <c r="G508" s="6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  <c r="AB508" s="75"/>
    </row>
    <row r="509" spans="2:28" ht="12.75" customHeight="1" x14ac:dyDescent="0.2">
      <c r="B509" s="75"/>
      <c r="C509" s="6"/>
      <c r="D509" s="6"/>
      <c r="E509" s="6"/>
      <c r="F509" s="6"/>
      <c r="G509" s="6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  <c r="AB509" s="75"/>
    </row>
    <row r="510" spans="2:28" ht="12.75" customHeight="1" x14ac:dyDescent="0.2">
      <c r="B510" s="75"/>
      <c r="C510" s="6"/>
      <c r="D510" s="6"/>
      <c r="E510" s="6"/>
      <c r="F510" s="6"/>
      <c r="G510" s="6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  <c r="AB510" s="75"/>
    </row>
    <row r="511" spans="2:28" ht="12.75" customHeight="1" x14ac:dyDescent="0.2">
      <c r="B511" s="75"/>
      <c r="C511" s="6"/>
      <c r="D511" s="6"/>
      <c r="E511" s="6"/>
      <c r="F511" s="6"/>
      <c r="G511" s="6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  <c r="AB511" s="75"/>
    </row>
    <row r="512" spans="2:28" ht="12.75" customHeight="1" x14ac:dyDescent="0.2">
      <c r="B512" s="75"/>
      <c r="C512" s="6"/>
      <c r="D512" s="6"/>
      <c r="E512" s="6"/>
      <c r="F512" s="6"/>
      <c r="G512" s="6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  <c r="AB512" s="75"/>
    </row>
    <row r="513" spans="2:28" ht="12.75" customHeight="1" x14ac:dyDescent="0.2">
      <c r="B513" s="75"/>
      <c r="C513" s="6"/>
      <c r="D513" s="6"/>
      <c r="E513" s="6"/>
      <c r="F513" s="6"/>
      <c r="G513" s="6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  <c r="AB513" s="75"/>
    </row>
    <row r="514" spans="2:28" ht="12.75" customHeight="1" x14ac:dyDescent="0.2">
      <c r="B514" s="75"/>
      <c r="C514" s="6"/>
      <c r="D514" s="6"/>
      <c r="E514" s="6"/>
      <c r="F514" s="6"/>
      <c r="G514" s="6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</row>
    <row r="515" spans="2:28" ht="12.75" customHeight="1" x14ac:dyDescent="0.2">
      <c r="B515" s="75"/>
      <c r="C515" s="6"/>
      <c r="D515" s="6"/>
      <c r="E515" s="6"/>
      <c r="F515" s="6"/>
      <c r="G515" s="6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</row>
    <row r="516" spans="2:28" ht="12.75" customHeight="1" x14ac:dyDescent="0.2">
      <c r="B516" s="75"/>
      <c r="C516" s="6"/>
      <c r="D516" s="6"/>
      <c r="E516" s="6"/>
      <c r="F516" s="6"/>
      <c r="G516" s="6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</row>
    <row r="517" spans="2:28" ht="12.75" customHeight="1" x14ac:dyDescent="0.2">
      <c r="B517" s="75"/>
      <c r="C517" s="6"/>
      <c r="D517" s="6"/>
      <c r="E517" s="6"/>
      <c r="F517" s="6"/>
      <c r="G517" s="6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</row>
    <row r="518" spans="2:28" ht="12.75" customHeight="1" x14ac:dyDescent="0.2">
      <c r="B518" s="75"/>
      <c r="C518" s="6"/>
      <c r="D518" s="6"/>
      <c r="E518" s="6"/>
      <c r="F518" s="6"/>
      <c r="G518" s="6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</row>
    <row r="519" spans="2:28" ht="12.75" customHeight="1" x14ac:dyDescent="0.2">
      <c r="B519" s="75"/>
      <c r="C519" s="6"/>
      <c r="D519" s="6"/>
      <c r="E519" s="6"/>
      <c r="F519" s="6"/>
      <c r="G519" s="6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</row>
    <row r="520" spans="2:28" ht="12.75" customHeight="1" x14ac:dyDescent="0.2">
      <c r="B520" s="75"/>
      <c r="C520" s="6"/>
      <c r="D520" s="6"/>
      <c r="E520" s="6"/>
      <c r="F520" s="6"/>
      <c r="G520" s="6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</row>
    <row r="521" spans="2:28" ht="12.75" customHeight="1" x14ac:dyDescent="0.2">
      <c r="B521" s="75"/>
      <c r="C521" s="6"/>
      <c r="D521" s="6"/>
      <c r="E521" s="6"/>
      <c r="F521" s="6"/>
      <c r="G521" s="6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</row>
    <row r="522" spans="2:28" ht="12.75" customHeight="1" x14ac:dyDescent="0.2">
      <c r="B522" s="75"/>
      <c r="C522" s="6"/>
      <c r="D522" s="6"/>
      <c r="E522" s="6"/>
      <c r="F522" s="6"/>
      <c r="G522" s="6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</row>
    <row r="523" spans="2:28" ht="12.75" customHeight="1" x14ac:dyDescent="0.2">
      <c r="B523" s="75"/>
      <c r="C523" s="6"/>
      <c r="D523" s="6"/>
      <c r="E523" s="6"/>
      <c r="F523" s="6"/>
      <c r="G523" s="6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</row>
    <row r="524" spans="2:28" ht="12.75" customHeight="1" x14ac:dyDescent="0.2">
      <c r="B524" s="75"/>
      <c r="C524" s="6"/>
      <c r="D524" s="6"/>
      <c r="E524" s="6"/>
      <c r="F524" s="6"/>
      <c r="G524" s="6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</row>
    <row r="525" spans="2:28" ht="12.75" customHeight="1" x14ac:dyDescent="0.2">
      <c r="B525" s="75"/>
      <c r="C525" s="6"/>
      <c r="D525" s="6"/>
      <c r="E525" s="6"/>
      <c r="F525" s="6"/>
      <c r="G525" s="6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</row>
    <row r="526" spans="2:28" ht="12.75" customHeight="1" x14ac:dyDescent="0.2">
      <c r="B526" s="75"/>
      <c r="C526" s="6"/>
      <c r="D526" s="6"/>
      <c r="E526" s="6"/>
      <c r="F526" s="6"/>
      <c r="G526" s="6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</row>
    <row r="527" spans="2:28" ht="12.75" customHeight="1" x14ac:dyDescent="0.2">
      <c r="B527" s="75"/>
      <c r="C527" s="6"/>
      <c r="D527" s="6"/>
      <c r="E527" s="6"/>
      <c r="F527" s="6"/>
      <c r="G527" s="6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</row>
    <row r="528" spans="2:28" ht="12.75" customHeight="1" x14ac:dyDescent="0.2">
      <c r="B528" s="75"/>
      <c r="C528" s="6"/>
      <c r="D528" s="6"/>
      <c r="E528" s="6"/>
      <c r="F528" s="6"/>
      <c r="G528" s="6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</row>
    <row r="529" spans="2:28" ht="12.75" customHeight="1" x14ac:dyDescent="0.2">
      <c r="B529" s="75"/>
      <c r="C529" s="6"/>
      <c r="D529" s="6"/>
      <c r="E529" s="6"/>
      <c r="F529" s="6"/>
      <c r="G529" s="6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</row>
    <row r="530" spans="2:28" ht="12.75" customHeight="1" x14ac:dyDescent="0.2">
      <c r="B530" s="75"/>
      <c r="C530" s="6"/>
      <c r="D530" s="6"/>
      <c r="E530" s="6"/>
      <c r="F530" s="6"/>
      <c r="G530" s="6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</row>
    <row r="531" spans="2:28" ht="12.75" customHeight="1" x14ac:dyDescent="0.2">
      <c r="B531" s="75"/>
      <c r="C531" s="6"/>
      <c r="D531" s="6"/>
      <c r="E531" s="6"/>
      <c r="F531" s="6"/>
      <c r="G531" s="6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</row>
    <row r="532" spans="2:28" ht="12.75" customHeight="1" x14ac:dyDescent="0.2">
      <c r="B532" s="75"/>
      <c r="C532" s="6"/>
      <c r="D532" s="6"/>
      <c r="E532" s="6"/>
      <c r="F532" s="6"/>
      <c r="G532" s="6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</row>
    <row r="533" spans="2:28" ht="12.75" customHeight="1" x14ac:dyDescent="0.2">
      <c r="B533" s="75"/>
      <c r="C533" s="6"/>
      <c r="D533" s="6"/>
      <c r="E533" s="6"/>
      <c r="F533" s="6"/>
      <c r="G533" s="6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</row>
    <row r="534" spans="2:28" ht="12.75" customHeight="1" x14ac:dyDescent="0.2">
      <c r="B534" s="75"/>
      <c r="C534" s="6"/>
      <c r="D534" s="6"/>
      <c r="E534" s="6"/>
      <c r="F534" s="6"/>
      <c r="G534" s="6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  <c r="AB534" s="75"/>
    </row>
    <row r="535" spans="2:28" ht="12.75" customHeight="1" x14ac:dyDescent="0.2">
      <c r="B535" s="75"/>
      <c r="C535" s="6"/>
      <c r="D535" s="6"/>
      <c r="E535" s="6"/>
      <c r="F535" s="6"/>
      <c r="G535" s="6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  <c r="AB535" s="75"/>
    </row>
    <row r="536" spans="2:28" ht="12.75" customHeight="1" x14ac:dyDescent="0.2">
      <c r="B536" s="75"/>
      <c r="C536" s="6"/>
      <c r="D536" s="6"/>
      <c r="E536" s="6"/>
      <c r="F536" s="6"/>
      <c r="G536" s="6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  <c r="AB536" s="75"/>
    </row>
    <row r="537" spans="2:28" ht="12.75" customHeight="1" x14ac:dyDescent="0.2">
      <c r="B537" s="75"/>
      <c r="C537" s="6"/>
      <c r="D537" s="6"/>
      <c r="E537" s="6"/>
      <c r="F537" s="6"/>
      <c r="G537" s="6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  <c r="AB537" s="75"/>
    </row>
    <row r="538" spans="2:28" ht="12.75" customHeight="1" x14ac:dyDescent="0.2">
      <c r="B538" s="75"/>
      <c r="C538" s="6"/>
      <c r="D538" s="6"/>
      <c r="E538" s="6"/>
      <c r="F538" s="6"/>
      <c r="G538" s="6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  <c r="AB538" s="75"/>
    </row>
    <row r="539" spans="2:28" ht="12.75" customHeight="1" x14ac:dyDescent="0.2">
      <c r="B539" s="75"/>
      <c r="C539" s="6"/>
      <c r="D539" s="6"/>
      <c r="E539" s="6"/>
      <c r="F539" s="6"/>
      <c r="G539" s="6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  <c r="AB539" s="75"/>
    </row>
    <row r="540" spans="2:28" ht="12.75" customHeight="1" x14ac:dyDescent="0.2">
      <c r="B540" s="75"/>
      <c r="C540" s="6"/>
      <c r="D540" s="6"/>
      <c r="E540" s="6"/>
      <c r="F540" s="6"/>
      <c r="G540" s="6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  <c r="AB540" s="75"/>
    </row>
    <row r="541" spans="2:28" ht="12.75" customHeight="1" x14ac:dyDescent="0.2">
      <c r="B541" s="75"/>
      <c r="C541" s="6"/>
      <c r="D541" s="6"/>
      <c r="E541" s="6"/>
      <c r="F541" s="6"/>
      <c r="G541" s="6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  <c r="AB541" s="75"/>
    </row>
    <row r="542" spans="2:28" ht="12.75" customHeight="1" x14ac:dyDescent="0.2">
      <c r="B542" s="75"/>
      <c r="C542" s="6"/>
      <c r="D542" s="6"/>
      <c r="E542" s="6"/>
      <c r="F542" s="6"/>
      <c r="G542" s="6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  <c r="AB542" s="75"/>
    </row>
    <row r="543" spans="2:28" ht="12.75" customHeight="1" x14ac:dyDescent="0.2">
      <c r="B543" s="75"/>
      <c r="C543" s="6"/>
      <c r="D543" s="6"/>
      <c r="E543" s="6"/>
      <c r="F543" s="6"/>
      <c r="G543" s="6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  <c r="AB543" s="75"/>
    </row>
    <row r="544" spans="2:28" ht="12.75" customHeight="1" x14ac:dyDescent="0.2">
      <c r="B544" s="75"/>
      <c r="C544" s="6"/>
      <c r="D544" s="6"/>
      <c r="E544" s="6"/>
      <c r="F544" s="6"/>
      <c r="G544" s="6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</row>
    <row r="545" spans="2:28" ht="12.75" customHeight="1" x14ac:dyDescent="0.2">
      <c r="B545" s="75"/>
      <c r="C545" s="6"/>
      <c r="D545" s="6"/>
      <c r="E545" s="6"/>
      <c r="F545" s="6"/>
      <c r="G545" s="6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</row>
    <row r="546" spans="2:28" ht="12.75" customHeight="1" x14ac:dyDescent="0.2">
      <c r="B546" s="75"/>
      <c r="C546" s="6"/>
      <c r="D546" s="6"/>
      <c r="E546" s="6"/>
      <c r="F546" s="6"/>
      <c r="G546" s="6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</row>
    <row r="547" spans="2:28" ht="12.75" customHeight="1" x14ac:dyDescent="0.2">
      <c r="B547" s="75"/>
      <c r="C547" s="6"/>
      <c r="D547" s="6"/>
      <c r="E547" s="6"/>
      <c r="F547" s="6"/>
      <c r="G547" s="6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</row>
    <row r="548" spans="2:28" ht="12.75" customHeight="1" x14ac:dyDescent="0.2">
      <c r="B548" s="75"/>
      <c r="C548" s="6"/>
      <c r="D548" s="6"/>
      <c r="E548" s="6"/>
      <c r="F548" s="6"/>
      <c r="G548" s="6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</row>
    <row r="549" spans="2:28" ht="12.75" customHeight="1" x14ac:dyDescent="0.2">
      <c r="B549" s="75"/>
      <c r="C549" s="6"/>
      <c r="D549" s="6"/>
      <c r="E549" s="6"/>
      <c r="F549" s="6"/>
      <c r="G549" s="6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  <c r="AB549" s="75"/>
    </row>
    <row r="550" spans="2:28" ht="12.75" customHeight="1" x14ac:dyDescent="0.2">
      <c r="B550" s="75"/>
      <c r="C550" s="6"/>
      <c r="D550" s="6"/>
      <c r="E550" s="6"/>
      <c r="F550" s="6"/>
      <c r="G550" s="6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  <c r="AB550" s="75"/>
    </row>
    <row r="551" spans="2:28" ht="12.75" customHeight="1" x14ac:dyDescent="0.2">
      <c r="B551" s="75"/>
      <c r="C551" s="6"/>
      <c r="D551" s="6"/>
      <c r="E551" s="6"/>
      <c r="F551" s="6"/>
      <c r="G551" s="6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  <c r="AB551" s="75"/>
    </row>
    <row r="552" spans="2:28" ht="12.75" customHeight="1" x14ac:dyDescent="0.2">
      <c r="B552" s="75"/>
      <c r="C552" s="6"/>
      <c r="D552" s="6"/>
      <c r="E552" s="6"/>
      <c r="F552" s="6"/>
      <c r="G552" s="6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  <c r="AB552" s="75"/>
    </row>
    <row r="553" spans="2:28" ht="12.75" customHeight="1" x14ac:dyDescent="0.2">
      <c r="B553" s="75"/>
      <c r="C553" s="6"/>
      <c r="D553" s="6"/>
      <c r="E553" s="6"/>
      <c r="F553" s="6"/>
      <c r="G553" s="6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  <c r="AB553" s="75"/>
    </row>
    <row r="554" spans="2:28" ht="12.75" customHeight="1" x14ac:dyDescent="0.2">
      <c r="B554" s="75"/>
      <c r="C554" s="6"/>
      <c r="D554" s="6"/>
      <c r="E554" s="6"/>
      <c r="F554" s="6"/>
      <c r="G554" s="6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  <c r="AB554" s="75"/>
    </row>
    <row r="555" spans="2:28" ht="12.75" customHeight="1" x14ac:dyDescent="0.2">
      <c r="B555" s="75"/>
      <c r="C555" s="6"/>
      <c r="D555" s="6"/>
      <c r="E555" s="6"/>
      <c r="F555" s="6"/>
      <c r="G555" s="6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  <c r="AB555" s="75"/>
    </row>
    <row r="556" spans="2:28" ht="12.75" customHeight="1" x14ac:dyDescent="0.2">
      <c r="B556" s="75"/>
      <c r="C556" s="6"/>
      <c r="D556" s="6"/>
      <c r="E556" s="6"/>
      <c r="F556" s="6"/>
      <c r="G556" s="6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  <c r="AB556" s="75"/>
    </row>
    <row r="557" spans="2:28" ht="12.75" customHeight="1" x14ac:dyDescent="0.2">
      <c r="B557" s="75"/>
      <c r="C557" s="6"/>
      <c r="D557" s="6"/>
      <c r="E557" s="6"/>
      <c r="F557" s="6"/>
      <c r="G557" s="6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  <c r="AB557" s="75"/>
    </row>
    <row r="558" spans="2:28" ht="12.75" customHeight="1" x14ac:dyDescent="0.2">
      <c r="B558" s="75"/>
      <c r="C558" s="6"/>
      <c r="D558" s="6"/>
      <c r="E558" s="6"/>
      <c r="F558" s="6"/>
      <c r="G558" s="6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  <c r="AB558" s="75"/>
    </row>
    <row r="559" spans="2:28" ht="12.75" customHeight="1" x14ac:dyDescent="0.2">
      <c r="B559" s="75"/>
      <c r="C559" s="6"/>
      <c r="D559" s="6"/>
      <c r="E559" s="6"/>
      <c r="F559" s="6"/>
      <c r="G559" s="6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  <c r="AB559" s="75"/>
    </row>
    <row r="560" spans="2:28" ht="12.75" customHeight="1" x14ac:dyDescent="0.2">
      <c r="B560" s="75"/>
      <c r="C560" s="6"/>
      <c r="D560" s="6"/>
      <c r="E560" s="6"/>
      <c r="F560" s="6"/>
      <c r="G560" s="6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  <c r="AB560" s="75"/>
    </row>
    <row r="561" spans="2:28" ht="12.75" customHeight="1" x14ac:dyDescent="0.2">
      <c r="B561" s="75"/>
      <c r="C561" s="6"/>
      <c r="D561" s="6"/>
      <c r="E561" s="6"/>
      <c r="F561" s="6"/>
      <c r="G561" s="6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</row>
    <row r="562" spans="2:28" ht="12.75" customHeight="1" x14ac:dyDescent="0.2">
      <c r="B562" s="75"/>
      <c r="C562" s="6"/>
      <c r="D562" s="6"/>
      <c r="E562" s="6"/>
      <c r="F562" s="6"/>
      <c r="G562" s="6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</row>
    <row r="563" spans="2:28" ht="12.75" customHeight="1" x14ac:dyDescent="0.2">
      <c r="B563" s="75"/>
      <c r="C563" s="6"/>
      <c r="D563" s="6"/>
      <c r="E563" s="6"/>
      <c r="F563" s="6"/>
      <c r="G563" s="6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</row>
    <row r="564" spans="2:28" ht="12.75" customHeight="1" x14ac:dyDescent="0.2">
      <c r="B564" s="75"/>
      <c r="C564" s="6"/>
      <c r="D564" s="6"/>
      <c r="E564" s="6"/>
      <c r="F564" s="6"/>
      <c r="G564" s="6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</row>
    <row r="565" spans="2:28" ht="12.75" customHeight="1" x14ac:dyDescent="0.2">
      <c r="B565" s="75"/>
      <c r="C565" s="6"/>
      <c r="D565" s="6"/>
      <c r="E565" s="6"/>
      <c r="F565" s="6"/>
      <c r="G565" s="6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</row>
    <row r="566" spans="2:28" ht="12.75" customHeight="1" x14ac:dyDescent="0.2">
      <c r="B566" s="75"/>
      <c r="C566" s="6"/>
      <c r="D566" s="6"/>
      <c r="E566" s="6"/>
      <c r="F566" s="6"/>
      <c r="G566" s="6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</row>
    <row r="567" spans="2:28" ht="12.75" customHeight="1" x14ac:dyDescent="0.2">
      <c r="B567" s="75"/>
      <c r="C567" s="6"/>
      <c r="D567" s="6"/>
      <c r="E567" s="6"/>
      <c r="F567" s="6"/>
      <c r="G567" s="6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</row>
    <row r="568" spans="2:28" ht="12.75" customHeight="1" x14ac:dyDescent="0.2">
      <c r="B568" s="75"/>
      <c r="C568" s="6"/>
      <c r="D568" s="6"/>
      <c r="E568" s="6"/>
      <c r="F568" s="6"/>
      <c r="G568" s="6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</row>
    <row r="569" spans="2:28" ht="12.75" customHeight="1" x14ac:dyDescent="0.2">
      <c r="B569" s="75"/>
      <c r="C569" s="6"/>
      <c r="D569" s="6"/>
      <c r="E569" s="6"/>
      <c r="F569" s="6"/>
      <c r="G569" s="6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</row>
    <row r="570" spans="2:28" ht="12.75" customHeight="1" x14ac:dyDescent="0.2">
      <c r="B570" s="75"/>
      <c r="C570" s="6"/>
      <c r="D570" s="6"/>
      <c r="E570" s="6"/>
      <c r="F570" s="6"/>
      <c r="G570" s="6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  <c r="AB570" s="75"/>
    </row>
    <row r="571" spans="2:28" ht="12.75" customHeight="1" x14ac:dyDescent="0.2">
      <c r="B571" s="75"/>
      <c r="C571" s="6"/>
      <c r="D571" s="6"/>
      <c r="E571" s="6"/>
      <c r="F571" s="6"/>
      <c r="G571" s="6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  <c r="AB571" s="75"/>
    </row>
    <row r="572" spans="2:28" ht="12.75" customHeight="1" x14ac:dyDescent="0.2">
      <c r="B572" s="75"/>
      <c r="C572" s="6"/>
      <c r="D572" s="6"/>
      <c r="E572" s="6"/>
      <c r="F572" s="6"/>
      <c r="G572" s="6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  <c r="AB572" s="75"/>
    </row>
    <row r="573" spans="2:28" ht="12.75" customHeight="1" x14ac:dyDescent="0.2">
      <c r="B573" s="75"/>
      <c r="C573" s="6"/>
      <c r="D573" s="6"/>
      <c r="E573" s="6"/>
      <c r="F573" s="6"/>
      <c r="G573" s="6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</row>
    <row r="574" spans="2:28" ht="12.75" customHeight="1" x14ac:dyDescent="0.2">
      <c r="B574" s="75"/>
      <c r="C574" s="6"/>
      <c r="D574" s="6"/>
      <c r="E574" s="6"/>
      <c r="F574" s="6"/>
      <c r="G574" s="6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</row>
    <row r="575" spans="2:28" ht="12.75" customHeight="1" x14ac:dyDescent="0.2">
      <c r="B575" s="75"/>
      <c r="C575" s="6"/>
      <c r="D575" s="6"/>
      <c r="E575" s="6"/>
      <c r="F575" s="6"/>
      <c r="G575" s="6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</row>
    <row r="576" spans="2:28" ht="12.75" customHeight="1" x14ac:dyDescent="0.2">
      <c r="B576" s="75"/>
      <c r="C576" s="6"/>
      <c r="D576" s="6"/>
      <c r="E576" s="6"/>
      <c r="F576" s="6"/>
      <c r="G576" s="6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</row>
    <row r="577" spans="2:28" ht="12.75" customHeight="1" x14ac:dyDescent="0.2">
      <c r="B577" s="75"/>
      <c r="C577" s="6"/>
      <c r="D577" s="6"/>
      <c r="E577" s="6"/>
      <c r="F577" s="6"/>
      <c r="G577" s="6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</row>
    <row r="578" spans="2:28" ht="12.75" customHeight="1" x14ac:dyDescent="0.2">
      <c r="B578" s="75"/>
      <c r="C578" s="6"/>
      <c r="D578" s="6"/>
      <c r="E578" s="6"/>
      <c r="F578" s="6"/>
      <c r="G578" s="6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</row>
    <row r="579" spans="2:28" ht="12.75" customHeight="1" x14ac:dyDescent="0.2">
      <c r="B579" s="75"/>
      <c r="C579" s="6"/>
      <c r="D579" s="6"/>
      <c r="E579" s="6"/>
      <c r="F579" s="6"/>
      <c r="G579" s="6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</row>
    <row r="580" spans="2:28" ht="12.75" customHeight="1" x14ac:dyDescent="0.2">
      <c r="B580" s="75"/>
      <c r="C580" s="6"/>
      <c r="D580" s="6"/>
      <c r="E580" s="6"/>
      <c r="F580" s="6"/>
      <c r="G580" s="6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</row>
    <row r="581" spans="2:28" ht="12.75" customHeight="1" x14ac:dyDescent="0.2">
      <c r="B581" s="75"/>
      <c r="C581" s="6"/>
      <c r="D581" s="6"/>
      <c r="E581" s="6"/>
      <c r="F581" s="6"/>
      <c r="G581" s="6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</row>
    <row r="582" spans="2:28" ht="12.75" customHeight="1" x14ac:dyDescent="0.2">
      <c r="B582" s="75"/>
      <c r="C582" s="6"/>
      <c r="D582" s="6"/>
      <c r="E582" s="6"/>
      <c r="F582" s="6"/>
      <c r="G582" s="6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</row>
    <row r="583" spans="2:28" ht="12.75" customHeight="1" x14ac:dyDescent="0.2">
      <c r="B583" s="75"/>
      <c r="C583" s="6"/>
      <c r="D583" s="6"/>
      <c r="E583" s="6"/>
      <c r="F583" s="6"/>
      <c r="G583" s="6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</row>
    <row r="584" spans="2:28" ht="12.75" customHeight="1" x14ac:dyDescent="0.2">
      <c r="B584" s="75"/>
      <c r="C584" s="6"/>
      <c r="D584" s="6"/>
      <c r="E584" s="6"/>
      <c r="F584" s="6"/>
      <c r="G584" s="6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</row>
    <row r="585" spans="2:28" ht="12.75" customHeight="1" x14ac:dyDescent="0.2">
      <c r="B585" s="75"/>
      <c r="C585" s="6"/>
      <c r="D585" s="6"/>
      <c r="E585" s="6"/>
      <c r="F585" s="6"/>
      <c r="G585" s="6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</row>
    <row r="586" spans="2:28" ht="12.75" customHeight="1" x14ac:dyDescent="0.2">
      <c r="B586" s="75"/>
      <c r="C586" s="6"/>
      <c r="D586" s="6"/>
      <c r="E586" s="6"/>
      <c r="F586" s="6"/>
      <c r="G586" s="6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</row>
    <row r="587" spans="2:28" ht="12.75" customHeight="1" x14ac:dyDescent="0.2">
      <c r="B587" s="75"/>
      <c r="C587" s="6"/>
      <c r="D587" s="6"/>
      <c r="E587" s="6"/>
      <c r="F587" s="6"/>
      <c r="G587" s="6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</row>
    <row r="588" spans="2:28" ht="12.75" customHeight="1" x14ac:dyDescent="0.2">
      <c r="B588" s="75"/>
      <c r="C588" s="6"/>
      <c r="D588" s="6"/>
      <c r="E588" s="6"/>
      <c r="F588" s="6"/>
      <c r="G588" s="6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</row>
    <row r="589" spans="2:28" ht="12.75" customHeight="1" x14ac:dyDescent="0.2">
      <c r="B589" s="75"/>
      <c r="C589" s="6"/>
      <c r="D589" s="6"/>
      <c r="E589" s="6"/>
      <c r="F589" s="6"/>
      <c r="G589" s="6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</row>
    <row r="590" spans="2:28" ht="12.75" customHeight="1" x14ac:dyDescent="0.2">
      <c r="B590" s="75"/>
      <c r="C590" s="6"/>
      <c r="D590" s="6"/>
      <c r="E590" s="6"/>
      <c r="F590" s="6"/>
      <c r="G590" s="6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</row>
    <row r="591" spans="2:28" ht="12.75" customHeight="1" x14ac:dyDescent="0.2">
      <c r="B591" s="75"/>
      <c r="C591" s="6"/>
      <c r="D591" s="6"/>
      <c r="E591" s="6"/>
      <c r="F591" s="6"/>
      <c r="G591" s="6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</row>
    <row r="592" spans="2:28" ht="12.75" customHeight="1" x14ac:dyDescent="0.2">
      <c r="B592" s="75"/>
      <c r="C592" s="6"/>
      <c r="D592" s="6"/>
      <c r="E592" s="6"/>
      <c r="F592" s="6"/>
      <c r="G592" s="6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</row>
    <row r="593" spans="2:28" ht="12.75" customHeight="1" x14ac:dyDescent="0.2">
      <c r="B593" s="75"/>
      <c r="C593" s="6"/>
      <c r="D593" s="6"/>
      <c r="E593" s="6"/>
      <c r="F593" s="6"/>
      <c r="G593" s="6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  <c r="AB593" s="75"/>
    </row>
    <row r="594" spans="2:28" ht="12.75" customHeight="1" x14ac:dyDescent="0.2">
      <c r="B594" s="75"/>
      <c r="C594" s="6"/>
      <c r="D594" s="6"/>
      <c r="E594" s="6"/>
      <c r="F594" s="6"/>
      <c r="G594" s="6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  <c r="AB594" s="75"/>
    </row>
    <row r="595" spans="2:28" ht="12.75" customHeight="1" x14ac:dyDescent="0.2">
      <c r="B595" s="75"/>
      <c r="C595" s="6"/>
      <c r="D595" s="6"/>
      <c r="E595" s="6"/>
      <c r="F595" s="6"/>
      <c r="G595" s="6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  <c r="AB595" s="75"/>
    </row>
    <row r="596" spans="2:28" ht="12.75" customHeight="1" x14ac:dyDescent="0.2">
      <c r="B596" s="75"/>
      <c r="C596" s="6"/>
      <c r="D596" s="6"/>
      <c r="E596" s="6"/>
      <c r="F596" s="6"/>
      <c r="G596" s="6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</row>
    <row r="597" spans="2:28" ht="12.75" customHeight="1" x14ac:dyDescent="0.2">
      <c r="B597" s="75"/>
      <c r="C597" s="6"/>
      <c r="D597" s="6"/>
      <c r="E597" s="6"/>
      <c r="F597" s="6"/>
      <c r="G597" s="6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</row>
    <row r="598" spans="2:28" ht="12.75" customHeight="1" x14ac:dyDescent="0.2">
      <c r="B598" s="75"/>
      <c r="C598" s="6"/>
      <c r="D598" s="6"/>
      <c r="E598" s="6"/>
      <c r="F598" s="6"/>
      <c r="G598" s="6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</row>
    <row r="599" spans="2:28" ht="12.75" customHeight="1" x14ac:dyDescent="0.2">
      <c r="B599" s="75"/>
      <c r="C599" s="6"/>
      <c r="D599" s="6"/>
      <c r="E599" s="6"/>
      <c r="F599" s="6"/>
      <c r="G599" s="6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</row>
    <row r="600" spans="2:28" ht="12.75" customHeight="1" x14ac:dyDescent="0.2">
      <c r="B600" s="75"/>
      <c r="C600" s="6"/>
      <c r="D600" s="6"/>
      <c r="E600" s="6"/>
      <c r="F600" s="6"/>
      <c r="G600" s="6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</row>
    <row r="601" spans="2:28" ht="12.75" customHeight="1" x14ac:dyDescent="0.2">
      <c r="B601" s="75"/>
      <c r="C601" s="6"/>
      <c r="D601" s="6"/>
      <c r="E601" s="6"/>
      <c r="F601" s="6"/>
      <c r="G601" s="6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</row>
    <row r="602" spans="2:28" ht="12.75" customHeight="1" x14ac:dyDescent="0.2">
      <c r="B602" s="75"/>
      <c r="C602" s="6"/>
      <c r="D602" s="6"/>
      <c r="E602" s="6"/>
      <c r="F602" s="6"/>
      <c r="G602" s="6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</row>
    <row r="603" spans="2:28" ht="12.75" customHeight="1" x14ac:dyDescent="0.2">
      <c r="B603" s="75"/>
      <c r="C603" s="6"/>
      <c r="D603" s="6"/>
      <c r="E603" s="6"/>
      <c r="F603" s="6"/>
      <c r="G603" s="6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</row>
    <row r="604" spans="2:28" ht="12.75" customHeight="1" x14ac:dyDescent="0.2">
      <c r="B604" s="75"/>
      <c r="C604" s="6"/>
      <c r="D604" s="6"/>
      <c r="E604" s="6"/>
      <c r="F604" s="6"/>
      <c r="G604" s="6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</row>
    <row r="605" spans="2:28" ht="12.75" customHeight="1" x14ac:dyDescent="0.2">
      <c r="B605" s="75"/>
      <c r="C605" s="6"/>
      <c r="D605" s="6"/>
      <c r="E605" s="6"/>
      <c r="F605" s="6"/>
      <c r="G605" s="6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</row>
    <row r="606" spans="2:28" ht="12.75" customHeight="1" x14ac:dyDescent="0.2">
      <c r="B606" s="75"/>
      <c r="C606" s="6"/>
      <c r="D606" s="6"/>
      <c r="E606" s="6"/>
      <c r="F606" s="6"/>
      <c r="G606" s="6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</row>
    <row r="607" spans="2:28" ht="12.75" customHeight="1" x14ac:dyDescent="0.2">
      <c r="B607" s="75"/>
      <c r="C607" s="6"/>
      <c r="D607" s="6"/>
      <c r="E607" s="6"/>
      <c r="F607" s="6"/>
      <c r="G607" s="6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</row>
    <row r="608" spans="2:28" ht="12.75" customHeight="1" x14ac:dyDescent="0.2">
      <c r="B608" s="75"/>
      <c r="C608" s="6"/>
      <c r="D608" s="6"/>
      <c r="E608" s="6"/>
      <c r="F608" s="6"/>
      <c r="G608" s="6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</row>
    <row r="609" spans="2:28" ht="12.75" customHeight="1" x14ac:dyDescent="0.2">
      <c r="B609" s="75"/>
      <c r="C609" s="6"/>
      <c r="D609" s="6"/>
      <c r="E609" s="6"/>
      <c r="F609" s="6"/>
      <c r="G609" s="6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</row>
    <row r="610" spans="2:28" ht="12.75" customHeight="1" x14ac:dyDescent="0.2">
      <c r="B610" s="75"/>
      <c r="C610" s="6"/>
      <c r="D610" s="6"/>
      <c r="E610" s="6"/>
      <c r="F610" s="6"/>
      <c r="G610" s="6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</row>
    <row r="611" spans="2:28" ht="12.75" customHeight="1" x14ac:dyDescent="0.2">
      <c r="B611" s="75"/>
      <c r="C611" s="6"/>
      <c r="D611" s="6"/>
      <c r="E611" s="6"/>
      <c r="F611" s="6"/>
      <c r="G611" s="6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</row>
    <row r="612" spans="2:28" ht="12.75" customHeight="1" x14ac:dyDescent="0.2">
      <c r="B612" s="75"/>
      <c r="C612" s="6"/>
      <c r="D612" s="6"/>
      <c r="E612" s="6"/>
      <c r="F612" s="6"/>
      <c r="G612" s="6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</row>
    <row r="613" spans="2:28" ht="12.75" customHeight="1" x14ac:dyDescent="0.2">
      <c r="B613" s="75"/>
      <c r="C613" s="6"/>
      <c r="D613" s="6"/>
      <c r="E613" s="6"/>
      <c r="F613" s="6"/>
      <c r="G613" s="6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</row>
    <row r="614" spans="2:28" ht="12.75" customHeight="1" x14ac:dyDescent="0.2">
      <c r="B614" s="75"/>
      <c r="C614" s="6"/>
      <c r="D614" s="6"/>
      <c r="E614" s="6"/>
      <c r="F614" s="6"/>
      <c r="G614" s="6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</row>
    <row r="615" spans="2:28" ht="12.75" customHeight="1" x14ac:dyDescent="0.2">
      <c r="B615" s="75"/>
      <c r="C615" s="6"/>
      <c r="D615" s="6"/>
      <c r="E615" s="6"/>
      <c r="F615" s="6"/>
      <c r="G615" s="6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</row>
    <row r="616" spans="2:28" ht="12.75" customHeight="1" x14ac:dyDescent="0.2">
      <c r="B616" s="75"/>
      <c r="C616" s="6"/>
      <c r="D616" s="6"/>
      <c r="E616" s="6"/>
      <c r="F616" s="6"/>
      <c r="G616" s="6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  <c r="AB616" s="75"/>
    </row>
    <row r="617" spans="2:28" ht="12.75" customHeight="1" x14ac:dyDescent="0.2">
      <c r="B617" s="75"/>
      <c r="C617" s="6"/>
      <c r="D617" s="6"/>
      <c r="E617" s="6"/>
      <c r="F617" s="6"/>
      <c r="G617" s="6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  <c r="AB617" s="75"/>
    </row>
    <row r="618" spans="2:28" ht="12.75" customHeight="1" x14ac:dyDescent="0.2">
      <c r="B618" s="75"/>
      <c r="C618" s="6"/>
      <c r="D618" s="6"/>
      <c r="E618" s="6"/>
      <c r="F618" s="6"/>
      <c r="G618" s="6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  <c r="AB618" s="75"/>
    </row>
    <row r="619" spans="2:28" ht="12.75" customHeight="1" x14ac:dyDescent="0.2">
      <c r="B619" s="75"/>
      <c r="C619" s="6"/>
      <c r="D619" s="6"/>
      <c r="E619" s="6"/>
      <c r="F619" s="6"/>
      <c r="G619" s="6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  <c r="AB619" s="75"/>
    </row>
    <row r="620" spans="2:28" ht="12.75" customHeight="1" x14ac:dyDescent="0.2">
      <c r="B620" s="75"/>
      <c r="C620" s="6"/>
      <c r="D620" s="6"/>
      <c r="E620" s="6"/>
      <c r="F620" s="6"/>
      <c r="G620" s="6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  <c r="AB620" s="75"/>
    </row>
    <row r="621" spans="2:28" ht="12.75" customHeight="1" x14ac:dyDescent="0.2">
      <c r="B621" s="75"/>
      <c r="C621" s="6"/>
      <c r="D621" s="6"/>
      <c r="E621" s="6"/>
      <c r="F621" s="6"/>
      <c r="G621" s="6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</row>
    <row r="622" spans="2:28" ht="12.75" customHeight="1" x14ac:dyDescent="0.2">
      <c r="B622" s="75"/>
      <c r="C622" s="6"/>
      <c r="D622" s="6"/>
      <c r="E622" s="6"/>
      <c r="F622" s="6"/>
      <c r="G622" s="6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</row>
    <row r="623" spans="2:28" ht="12.75" customHeight="1" x14ac:dyDescent="0.2">
      <c r="B623" s="75"/>
      <c r="C623" s="6"/>
      <c r="D623" s="6"/>
      <c r="E623" s="6"/>
      <c r="F623" s="6"/>
      <c r="G623" s="6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</row>
    <row r="624" spans="2:28" ht="12.75" customHeight="1" x14ac:dyDescent="0.2">
      <c r="B624" s="75"/>
      <c r="C624" s="6"/>
      <c r="D624" s="6"/>
      <c r="E624" s="6"/>
      <c r="F624" s="6"/>
      <c r="G624" s="6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</row>
    <row r="625" spans="2:28" ht="12.75" customHeight="1" x14ac:dyDescent="0.2">
      <c r="B625" s="75"/>
      <c r="C625" s="6"/>
      <c r="D625" s="6"/>
      <c r="E625" s="6"/>
      <c r="F625" s="6"/>
      <c r="G625" s="6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</row>
    <row r="626" spans="2:28" ht="12.75" customHeight="1" x14ac:dyDescent="0.2">
      <c r="B626" s="75"/>
      <c r="C626" s="6"/>
      <c r="D626" s="6"/>
      <c r="E626" s="6"/>
      <c r="F626" s="6"/>
      <c r="G626" s="6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</row>
    <row r="627" spans="2:28" ht="12.75" customHeight="1" x14ac:dyDescent="0.2">
      <c r="B627" s="75"/>
      <c r="C627" s="6"/>
      <c r="D627" s="6"/>
      <c r="E627" s="6"/>
      <c r="F627" s="6"/>
      <c r="G627" s="6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</row>
    <row r="628" spans="2:28" ht="12.75" customHeight="1" x14ac:dyDescent="0.2">
      <c r="B628" s="75"/>
      <c r="C628" s="6"/>
      <c r="D628" s="6"/>
      <c r="E628" s="6"/>
      <c r="F628" s="6"/>
      <c r="G628" s="6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</row>
    <row r="629" spans="2:28" ht="12.75" customHeight="1" x14ac:dyDescent="0.2">
      <c r="B629" s="75"/>
      <c r="C629" s="6"/>
      <c r="D629" s="6"/>
      <c r="E629" s="6"/>
      <c r="F629" s="6"/>
      <c r="G629" s="6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</row>
    <row r="630" spans="2:28" ht="12.75" customHeight="1" x14ac:dyDescent="0.2">
      <c r="B630" s="75"/>
      <c r="C630" s="6"/>
      <c r="D630" s="6"/>
      <c r="E630" s="6"/>
      <c r="F630" s="6"/>
      <c r="G630" s="6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</row>
    <row r="631" spans="2:28" ht="12.75" customHeight="1" x14ac:dyDescent="0.2">
      <c r="B631" s="75"/>
      <c r="C631" s="6"/>
      <c r="D631" s="6"/>
      <c r="E631" s="6"/>
      <c r="F631" s="6"/>
      <c r="G631" s="6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</row>
    <row r="632" spans="2:28" ht="12.75" customHeight="1" x14ac:dyDescent="0.2">
      <c r="B632" s="75"/>
      <c r="C632" s="6"/>
      <c r="D632" s="6"/>
      <c r="E632" s="6"/>
      <c r="F632" s="6"/>
      <c r="G632" s="6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</row>
    <row r="633" spans="2:28" ht="12.75" customHeight="1" x14ac:dyDescent="0.2">
      <c r="B633" s="75"/>
      <c r="C633" s="6"/>
      <c r="D633" s="6"/>
      <c r="E633" s="6"/>
      <c r="F633" s="6"/>
      <c r="G633" s="6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</row>
    <row r="634" spans="2:28" ht="12.75" customHeight="1" x14ac:dyDescent="0.2">
      <c r="B634" s="75"/>
      <c r="C634" s="6"/>
      <c r="D634" s="6"/>
      <c r="E634" s="6"/>
      <c r="F634" s="6"/>
      <c r="G634" s="6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</row>
    <row r="635" spans="2:28" ht="12.75" customHeight="1" x14ac:dyDescent="0.2">
      <c r="B635" s="75"/>
      <c r="C635" s="6"/>
      <c r="D635" s="6"/>
      <c r="E635" s="6"/>
      <c r="F635" s="6"/>
      <c r="G635" s="6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</row>
    <row r="636" spans="2:28" ht="12.75" customHeight="1" x14ac:dyDescent="0.2">
      <c r="B636" s="75"/>
      <c r="C636" s="6"/>
      <c r="D636" s="6"/>
      <c r="E636" s="6"/>
      <c r="F636" s="6"/>
      <c r="G636" s="6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</row>
    <row r="637" spans="2:28" ht="12.75" customHeight="1" x14ac:dyDescent="0.2">
      <c r="B637" s="75"/>
      <c r="C637" s="6"/>
      <c r="D637" s="6"/>
      <c r="E637" s="6"/>
      <c r="F637" s="6"/>
      <c r="G637" s="6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</row>
    <row r="638" spans="2:28" ht="12.75" customHeight="1" x14ac:dyDescent="0.2">
      <c r="B638" s="75"/>
      <c r="C638" s="6"/>
      <c r="D638" s="6"/>
      <c r="E638" s="6"/>
      <c r="F638" s="6"/>
      <c r="G638" s="6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</row>
    <row r="639" spans="2:28" ht="12.75" customHeight="1" x14ac:dyDescent="0.2">
      <c r="B639" s="75"/>
      <c r="C639" s="6"/>
      <c r="D639" s="6"/>
      <c r="E639" s="6"/>
      <c r="F639" s="6"/>
      <c r="G639" s="6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</row>
    <row r="640" spans="2:28" ht="12.75" customHeight="1" x14ac:dyDescent="0.2">
      <c r="B640" s="75"/>
      <c r="C640" s="6"/>
      <c r="D640" s="6"/>
      <c r="E640" s="6"/>
      <c r="F640" s="6"/>
      <c r="G640" s="6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</row>
    <row r="641" spans="2:28" ht="12.75" customHeight="1" x14ac:dyDescent="0.2">
      <c r="B641" s="75"/>
      <c r="C641" s="6"/>
      <c r="D641" s="6"/>
      <c r="E641" s="6"/>
      <c r="F641" s="6"/>
      <c r="G641" s="6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  <c r="AB641" s="75"/>
    </row>
    <row r="642" spans="2:28" ht="12.75" customHeight="1" x14ac:dyDescent="0.2">
      <c r="B642" s="75"/>
      <c r="C642" s="6"/>
      <c r="D642" s="6"/>
      <c r="E642" s="6"/>
      <c r="F642" s="6"/>
      <c r="G642" s="6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  <c r="AB642" s="75"/>
    </row>
    <row r="643" spans="2:28" ht="12.75" customHeight="1" x14ac:dyDescent="0.2">
      <c r="B643" s="75"/>
      <c r="C643" s="6"/>
      <c r="D643" s="6"/>
      <c r="E643" s="6"/>
      <c r="F643" s="6"/>
      <c r="G643" s="6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</row>
    <row r="644" spans="2:28" ht="12.75" customHeight="1" x14ac:dyDescent="0.2">
      <c r="B644" s="75"/>
      <c r="C644" s="6"/>
      <c r="D644" s="6"/>
      <c r="E644" s="6"/>
      <c r="F644" s="6"/>
      <c r="G644" s="6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</row>
    <row r="645" spans="2:28" ht="12.75" customHeight="1" x14ac:dyDescent="0.2">
      <c r="B645" s="75"/>
      <c r="C645" s="6"/>
      <c r="D645" s="6"/>
      <c r="E645" s="6"/>
      <c r="F645" s="6"/>
      <c r="G645" s="6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  <c r="AB645" s="75"/>
    </row>
    <row r="646" spans="2:28" ht="12.75" customHeight="1" x14ac:dyDescent="0.2">
      <c r="B646" s="75"/>
      <c r="C646" s="6"/>
      <c r="D646" s="6"/>
      <c r="E646" s="6"/>
      <c r="F646" s="6"/>
      <c r="G646" s="6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  <c r="AB646" s="75"/>
    </row>
    <row r="647" spans="2:28" ht="12.75" customHeight="1" x14ac:dyDescent="0.2">
      <c r="B647" s="75"/>
      <c r="C647" s="6"/>
      <c r="D647" s="6"/>
      <c r="E647" s="6"/>
      <c r="F647" s="6"/>
      <c r="G647" s="6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  <c r="AB647" s="75"/>
    </row>
    <row r="648" spans="2:28" ht="12.75" customHeight="1" x14ac:dyDescent="0.2">
      <c r="B648" s="75"/>
      <c r="C648" s="6"/>
      <c r="D648" s="6"/>
      <c r="E648" s="6"/>
      <c r="F648" s="6"/>
      <c r="G648" s="6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  <c r="AB648" s="75"/>
    </row>
    <row r="649" spans="2:28" ht="12.75" customHeight="1" x14ac:dyDescent="0.2">
      <c r="B649" s="75"/>
      <c r="C649" s="6"/>
      <c r="D649" s="6"/>
      <c r="E649" s="6"/>
      <c r="F649" s="6"/>
      <c r="G649" s="6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  <c r="AB649" s="75"/>
    </row>
    <row r="650" spans="2:28" ht="12.75" customHeight="1" x14ac:dyDescent="0.2">
      <c r="B650" s="75"/>
      <c r="C650" s="6"/>
      <c r="D650" s="6"/>
      <c r="E650" s="6"/>
      <c r="F650" s="6"/>
      <c r="G650" s="6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  <c r="AB650" s="75"/>
    </row>
    <row r="651" spans="2:28" ht="12.75" customHeight="1" x14ac:dyDescent="0.2">
      <c r="B651" s="75"/>
      <c r="C651" s="6"/>
      <c r="D651" s="6"/>
      <c r="E651" s="6"/>
      <c r="F651" s="6"/>
      <c r="G651" s="6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  <c r="AB651" s="75"/>
    </row>
    <row r="652" spans="2:28" ht="12.75" customHeight="1" x14ac:dyDescent="0.2">
      <c r="B652" s="75"/>
      <c r="C652" s="6"/>
      <c r="D652" s="6"/>
      <c r="E652" s="6"/>
      <c r="F652" s="6"/>
      <c r="G652" s="6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  <c r="AB652" s="75"/>
    </row>
    <row r="653" spans="2:28" ht="12.75" customHeight="1" x14ac:dyDescent="0.2">
      <c r="B653" s="75"/>
      <c r="C653" s="6"/>
      <c r="D653" s="6"/>
      <c r="E653" s="6"/>
      <c r="F653" s="6"/>
      <c r="G653" s="6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  <c r="AB653" s="75"/>
    </row>
    <row r="654" spans="2:28" ht="12.75" customHeight="1" x14ac:dyDescent="0.2">
      <c r="B654" s="75"/>
      <c r="C654" s="6"/>
      <c r="D654" s="6"/>
      <c r="E654" s="6"/>
      <c r="F654" s="6"/>
      <c r="G654" s="6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  <c r="AB654" s="75"/>
    </row>
    <row r="655" spans="2:28" ht="12.75" customHeight="1" x14ac:dyDescent="0.2">
      <c r="B655" s="75"/>
      <c r="C655" s="6"/>
      <c r="D655" s="6"/>
      <c r="E655" s="6"/>
      <c r="F655" s="6"/>
      <c r="G655" s="6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  <c r="AB655" s="75"/>
    </row>
    <row r="656" spans="2:28" ht="12.75" customHeight="1" x14ac:dyDescent="0.2">
      <c r="B656" s="75"/>
      <c r="C656" s="6"/>
      <c r="D656" s="6"/>
      <c r="E656" s="6"/>
      <c r="F656" s="6"/>
      <c r="G656" s="6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  <c r="AB656" s="75"/>
    </row>
    <row r="657" spans="2:28" ht="12.75" customHeight="1" x14ac:dyDescent="0.2">
      <c r="B657" s="75"/>
      <c r="C657" s="6"/>
      <c r="D657" s="6"/>
      <c r="E657" s="6"/>
      <c r="F657" s="6"/>
      <c r="G657" s="6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  <c r="AB657" s="75"/>
    </row>
    <row r="658" spans="2:28" ht="12.75" customHeight="1" x14ac:dyDescent="0.2">
      <c r="B658" s="75"/>
      <c r="C658" s="6"/>
      <c r="D658" s="6"/>
      <c r="E658" s="6"/>
      <c r="F658" s="6"/>
      <c r="G658" s="6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  <c r="AB658" s="75"/>
    </row>
    <row r="659" spans="2:28" ht="12.75" customHeight="1" x14ac:dyDescent="0.2">
      <c r="B659" s="75"/>
      <c r="C659" s="6"/>
      <c r="D659" s="6"/>
      <c r="E659" s="6"/>
      <c r="F659" s="6"/>
      <c r="G659" s="6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</row>
    <row r="660" spans="2:28" ht="12.75" customHeight="1" x14ac:dyDescent="0.2">
      <c r="B660" s="75"/>
      <c r="C660" s="6"/>
      <c r="D660" s="6"/>
      <c r="E660" s="6"/>
      <c r="F660" s="6"/>
      <c r="G660" s="6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  <c r="AB660" s="75"/>
    </row>
    <row r="661" spans="2:28" ht="12.75" customHeight="1" x14ac:dyDescent="0.2">
      <c r="B661" s="75"/>
      <c r="C661" s="6"/>
      <c r="D661" s="6"/>
      <c r="E661" s="6"/>
      <c r="F661" s="6"/>
      <c r="G661" s="6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  <c r="AB661" s="75"/>
    </row>
    <row r="662" spans="2:28" ht="12.75" customHeight="1" x14ac:dyDescent="0.2">
      <c r="B662" s="75"/>
      <c r="C662" s="6"/>
      <c r="D662" s="6"/>
      <c r="E662" s="6"/>
      <c r="F662" s="6"/>
      <c r="G662" s="6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  <c r="AB662" s="75"/>
    </row>
    <row r="663" spans="2:28" ht="12.75" customHeight="1" x14ac:dyDescent="0.2">
      <c r="B663" s="75"/>
      <c r="C663" s="6"/>
      <c r="D663" s="6"/>
      <c r="E663" s="6"/>
      <c r="F663" s="6"/>
      <c r="G663" s="6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  <c r="AB663" s="75"/>
    </row>
    <row r="664" spans="2:28" ht="12.75" customHeight="1" x14ac:dyDescent="0.2">
      <c r="B664" s="75"/>
      <c r="C664" s="6"/>
      <c r="D664" s="6"/>
      <c r="E664" s="6"/>
      <c r="F664" s="6"/>
      <c r="G664" s="6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  <c r="AB664" s="75"/>
    </row>
    <row r="665" spans="2:28" ht="12.75" customHeight="1" x14ac:dyDescent="0.2">
      <c r="B665" s="75"/>
      <c r="C665" s="6"/>
      <c r="D665" s="6"/>
      <c r="E665" s="6"/>
      <c r="F665" s="6"/>
      <c r="G665" s="6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  <c r="AB665" s="75"/>
    </row>
    <row r="666" spans="2:28" ht="12.75" customHeight="1" x14ac:dyDescent="0.2">
      <c r="B666" s="75"/>
      <c r="C666" s="6"/>
      <c r="D666" s="6"/>
      <c r="E666" s="6"/>
      <c r="F666" s="6"/>
      <c r="G666" s="6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  <c r="AB666" s="75"/>
    </row>
    <row r="667" spans="2:28" ht="12.75" customHeight="1" x14ac:dyDescent="0.2">
      <c r="B667" s="75"/>
      <c r="C667" s="6"/>
      <c r="D667" s="6"/>
      <c r="E667" s="6"/>
      <c r="F667" s="6"/>
      <c r="G667" s="6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  <c r="AB667" s="75"/>
    </row>
    <row r="668" spans="2:28" ht="12.75" customHeight="1" x14ac:dyDescent="0.2">
      <c r="B668" s="75"/>
      <c r="C668" s="6"/>
      <c r="D668" s="6"/>
      <c r="E668" s="6"/>
      <c r="F668" s="6"/>
      <c r="G668" s="6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  <c r="AB668" s="75"/>
    </row>
    <row r="669" spans="2:28" ht="12.75" customHeight="1" x14ac:dyDescent="0.2">
      <c r="B669" s="75"/>
      <c r="C669" s="6"/>
      <c r="D669" s="6"/>
      <c r="E669" s="6"/>
      <c r="F669" s="6"/>
      <c r="G669" s="6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  <c r="AB669" s="75"/>
    </row>
    <row r="670" spans="2:28" ht="12.75" customHeight="1" x14ac:dyDescent="0.2">
      <c r="B670" s="75"/>
      <c r="C670" s="6"/>
      <c r="D670" s="6"/>
      <c r="E670" s="6"/>
      <c r="F670" s="6"/>
      <c r="G670" s="6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  <c r="AB670" s="75"/>
    </row>
    <row r="671" spans="2:28" ht="12.75" customHeight="1" x14ac:dyDescent="0.2">
      <c r="B671" s="75"/>
      <c r="C671" s="6"/>
      <c r="D671" s="6"/>
      <c r="E671" s="6"/>
      <c r="F671" s="6"/>
      <c r="G671" s="6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</row>
    <row r="672" spans="2:28" ht="12.75" customHeight="1" x14ac:dyDescent="0.2">
      <c r="B672" s="75"/>
      <c r="C672" s="6"/>
      <c r="D672" s="6"/>
      <c r="E672" s="6"/>
      <c r="F672" s="6"/>
      <c r="G672" s="6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  <c r="AB672" s="75"/>
    </row>
    <row r="673" spans="2:28" ht="12.75" customHeight="1" x14ac:dyDescent="0.2">
      <c r="B673" s="75"/>
      <c r="C673" s="6"/>
      <c r="D673" s="6"/>
      <c r="E673" s="6"/>
      <c r="F673" s="6"/>
      <c r="G673" s="6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  <c r="AB673" s="75"/>
    </row>
    <row r="674" spans="2:28" ht="12.75" customHeight="1" x14ac:dyDescent="0.2">
      <c r="B674" s="75"/>
      <c r="C674" s="6"/>
      <c r="D674" s="6"/>
      <c r="E674" s="6"/>
      <c r="F674" s="6"/>
      <c r="G674" s="6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  <c r="AB674" s="75"/>
    </row>
    <row r="675" spans="2:28" ht="12.75" customHeight="1" x14ac:dyDescent="0.2">
      <c r="B675" s="75"/>
      <c r="C675" s="6"/>
      <c r="D675" s="6"/>
      <c r="E675" s="6"/>
      <c r="F675" s="6"/>
      <c r="G675" s="6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  <c r="AB675" s="75"/>
    </row>
    <row r="676" spans="2:28" ht="12.75" customHeight="1" x14ac:dyDescent="0.2">
      <c r="B676" s="75"/>
      <c r="C676" s="6"/>
      <c r="D676" s="6"/>
      <c r="E676" s="6"/>
      <c r="F676" s="6"/>
      <c r="G676" s="6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  <c r="AB676" s="75"/>
    </row>
    <row r="677" spans="2:28" ht="12.75" customHeight="1" x14ac:dyDescent="0.2">
      <c r="B677" s="75"/>
      <c r="C677" s="6"/>
      <c r="D677" s="6"/>
      <c r="E677" s="6"/>
      <c r="F677" s="6"/>
      <c r="G677" s="6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  <c r="AB677" s="75"/>
    </row>
    <row r="678" spans="2:28" ht="12.75" customHeight="1" x14ac:dyDescent="0.2">
      <c r="B678" s="75"/>
      <c r="C678" s="6"/>
      <c r="D678" s="6"/>
      <c r="E678" s="6"/>
      <c r="F678" s="6"/>
      <c r="G678" s="6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  <c r="AB678" s="75"/>
    </row>
    <row r="679" spans="2:28" ht="12.75" customHeight="1" x14ac:dyDescent="0.2">
      <c r="B679" s="75"/>
      <c r="C679" s="6"/>
      <c r="D679" s="6"/>
      <c r="E679" s="6"/>
      <c r="F679" s="6"/>
      <c r="G679" s="6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  <c r="AB679" s="75"/>
    </row>
    <row r="680" spans="2:28" ht="12.75" customHeight="1" x14ac:dyDescent="0.2">
      <c r="B680" s="75"/>
      <c r="C680" s="6"/>
      <c r="D680" s="6"/>
      <c r="E680" s="6"/>
      <c r="F680" s="6"/>
      <c r="G680" s="6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  <c r="AB680" s="75"/>
    </row>
    <row r="681" spans="2:28" ht="12.75" customHeight="1" x14ac:dyDescent="0.2">
      <c r="B681" s="75"/>
      <c r="C681" s="6"/>
      <c r="D681" s="6"/>
      <c r="E681" s="6"/>
      <c r="F681" s="6"/>
      <c r="G681" s="6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  <c r="AB681" s="75"/>
    </row>
    <row r="682" spans="2:28" ht="12.75" customHeight="1" x14ac:dyDescent="0.2">
      <c r="B682" s="75"/>
      <c r="C682" s="6"/>
      <c r="D682" s="6"/>
      <c r="E682" s="6"/>
      <c r="F682" s="6"/>
      <c r="G682" s="6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  <c r="AB682" s="75"/>
    </row>
    <row r="683" spans="2:28" ht="12.75" customHeight="1" x14ac:dyDescent="0.2">
      <c r="B683" s="75"/>
      <c r="C683" s="6"/>
      <c r="D683" s="6"/>
      <c r="E683" s="6"/>
      <c r="F683" s="6"/>
      <c r="G683" s="6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  <c r="AB683" s="75"/>
    </row>
    <row r="684" spans="2:28" ht="12.75" customHeight="1" x14ac:dyDescent="0.2">
      <c r="B684" s="75"/>
      <c r="C684" s="6"/>
      <c r="D684" s="6"/>
      <c r="E684" s="6"/>
      <c r="F684" s="6"/>
      <c r="G684" s="6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</row>
    <row r="685" spans="2:28" ht="12.75" customHeight="1" x14ac:dyDescent="0.2">
      <c r="B685" s="75"/>
      <c r="C685" s="6"/>
      <c r="D685" s="6"/>
      <c r="E685" s="6"/>
      <c r="F685" s="6"/>
      <c r="G685" s="6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  <c r="AB685" s="75"/>
    </row>
    <row r="686" spans="2:28" ht="12.75" customHeight="1" x14ac:dyDescent="0.2">
      <c r="B686" s="75"/>
      <c r="C686" s="6"/>
      <c r="D686" s="6"/>
      <c r="E686" s="6"/>
      <c r="F686" s="6"/>
      <c r="G686" s="6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  <c r="AB686" s="75"/>
    </row>
    <row r="687" spans="2:28" ht="12.75" customHeight="1" x14ac:dyDescent="0.2">
      <c r="B687" s="75"/>
      <c r="C687" s="6"/>
      <c r="D687" s="6"/>
      <c r="E687" s="6"/>
      <c r="F687" s="6"/>
      <c r="G687" s="6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  <c r="AB687" s="75"/>
    </row>
    <row r="688" spans="2:28" ht="12.75" customHeight="1" x14ac:dyDescent="0.2">
      <c r="B688" s="75"/>
      <c r="C688" s="6"/>
      <c r="D688" s="6"/>
      <c r="E688" s="6"/>
      <c r="F688" s="6"/>
      <c r="G688" s="6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  <c r="AB688" s="75"/>
    </row>
    <row r="689" spans="2:28" ht="12.75" customHeight="1" x14ac:dyDescent="0.2">
      <c r="B689" s="75"/>
      <c r="C689" s="6"/>
      <c r="D689" s="6"/>
      <c r="E689" s="6"/>
      <c r="F689" s="6"/>
      <c r="G689" s="6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</row>
    <row r="690" spans="2:28" ht="12.75" customHeight="1" x14ac:dyDescent="0.2">
      <c r="B690" s="75"/>
      <c r="C690" s="6"/>
      <c r="D690" s="6"/>
      <c r="E690" s="6"/>
      <c r="F690" s="6"/>
      <c r="G690" s="6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</row>
    <row r="691" spans="2:28" ht="12.75" customHeight="1" x14ac:dyDescent="0.2">
      <c r="B691" s="75"/>
      <c r="C691" s="6"/>
      <c r="D691" s="6"/>
      <c r="E691" s="6"/>
      <c r="F691" s="6"/>
      <c r="G691" s="6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  <c r="AB691" s="75"/>
    </row>
    <row r="692" spans="2:28" ht="12.75" customHeight="1" x14ac:dyDescent="0.2">
      <c r="B692" s="75"/>
      <c r="C692" s="6"/>
      <c r="D692" s="6"/>
      <c r="E692" s="6"/>
      <c r="F692" s="6"/>
      <c r="G692" s="6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  <c r="AB692" s="75"/>
    </row>
    <row r="693" spans="2:28" ht="12.75" customHeight="1" x14ac:dyDescent="0.2">
      <c r="B693" s="75"/>
      <c r="C693" s="6"/>
      <c r="D693" s="6"/>
      <c r="E693" s="6"/>
      <c r="F693" s="6"/>
      <c r="G693" s="6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  <c r="AB693" s="75"/>
    </row>
    <row r="694" spans="2:28" ht="12.75" customHeight="1" x14ac:dyDescent="0.2">
      <c r="B694" s="75"/>
      <c r="C694" s="6"/>
      <c r="D694" s="6"/>
      <c r="E694" s="6"/>
      <c r="F694" s="6"/>
      <c r="G694" s="6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  <c r="AB694" s="75"/>
    </row>
    <row r="695" spans="2:28" ht="12.75" customHeight="1" x14ac:dyDescent="0.2">
      <c r="B695" s="75"/>
      <c r="C695" s="6"/>
      <c r="D695" s="6"/>
      <c r="E695" s="6"/>
      <c r="F695" s="6"/>
      <c r="G695" s="6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  <c r="AB695" s="75"/>
    </row>
    <row r="696" spans="2:28" ht="12.75" customHeight="1" x14ac:dyDescent="0.2">
      <c r="B696" s="75"/>
      <c r="C696" s="6"/>
      <c r="D696" s="6"/>
      <c r="E696" s="6"/>
      <c r="F696" s="6"/>
      <c r="G696" s="6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  <c r="AB696" s="75"/>
    </row>
    <row r="697" spans="2:28" ht="12.75" customHeight="1" x14ac:dyDescent="0.2">
      <c r="B697" s="75"/>
      <c r="C697" s="6"/>
      <c r="D697" s="6"/>
      <c r="E697" s="6"/>
      <c r="F697" s="6"/>
      <c r="G697" s="6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  <c r="AB697" s="75"/>
    </row>
    <row r="698" spans="2:28" ht="12.75" customHeight="1" x14ac:dyDescent="0.2">
      <c r="B698" s="75"/>
      <c r="C698" s="6"/>
      <c r="D698" s="6"/>
      <c r="E698" s="6"/>
      <c r="F698" s="6"/>
      <c r="G698" s="6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  <c r="AB698" s="75"/>
    </row>
    <row r="699" spans="2:28" ht="12.75" customHeight="1" x14ac:dyDescent="0.2">
      <c r="B699" s="75"/>
      <c r="C699" s="6"/>
      <c r="D699" s="6"/>
      <c r="E699" s="6"/>
      <c r="F699" s="6"/>
      <c r="G699" s="6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  <c r="AB699" s="75"/>
    </row>
    <row r="700" spans="2:28" ht="12.75" customHeight="1" x14ac:dyDescent="0.2">
      <c r="B700" s="75"/>
      <c r="C700" s="6"/>
      <c r="D700" s="6"/>
      <c r="E700" s="6"/>
      <c r="F700" s="6"/>
      <c r="G700" s="6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  <c r="AB700" s="75"/>
    </row>
    <row r="701" spans="2:28" ht="12.75" customHeight="1" x14ac:dyDescent="0.2">
      <c r="B701" s="75"/>
      <c r="C701" s="6"/>
      <c r="D701" s="6"/>
      <c r="E701" s="6"/>
      <c r="F701" s="6"/>
      <c r="G701" s="6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  <c r="AB701" s="75"/>
    </row>
    <row r="702" spans="2:28" ht="12.75" customHeight="1" x14ac:dyDescent="0.2">
      <c r="B702" s="75"/>
      <c r="C702" s="6"/>
      <c r="D702" s="6"/>
      <c r="E702" s="6"/>
      <c r="F702" s="6"/>
      <c r="G702" s="6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  <c r="AB702" s="75"/>
    </row>
    <row r="703" spans="2:28" ht="12.75" customHeight="1" x14ac:dyDescent="0.2">
      <c r="B703" s="75"/>
      <c r="C703" s="6"/>
      <c r="D703" s="6"/>
      <c r="E703" s="6"/>
      <c r="F703" s="6"/>
      <c r="G703" s="6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  <c r="AB703" s="75"/>
    </row>
    <row r="704" spans="2:28" ht="12.75" customHeight="1" x14ac:dyDescent="0.2">
      <c r="B704" s="75"/>
      <c r="C704" s="6"/>
      <c r="D704" s="6"/>
      <c r="E704" s="6"/>
      <c r="F704" s="6"/>
      <c r="G704" s="6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  <c r="AB704" s="75"/>
    </row>
    <row r="705" spans="2:28" ht="12.75" customHeight="1" x14ac:dyDescent="0.2">
      <c r="B705" s="75"/>
      <c r="C705" s="6"/>
      <c r="D705" s="6"/>
      <c r="E705" s="6"/>
      <c r="F705" s="6"/>
      <c r="G705" s="6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  <c r="AB705" s="75"/>
    </row>
    <row r="706" spans="2:28" ht="12.75" customHeight="1" x14ac:dyDescent="0.2">
      <c r="B706" s="75"/>
      <c r="C706" s="6"/>
      <c r="D706" s="6"/>
      <c r="E706" s="6"/>
      <c r="F706" s="6"/>
      <c r="G706" s="6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  <c r="AB706" s="75"/>
    </row>
    <row r="707" spans="2:28" ht="12.75" customHeight="1" x14ac:dyDescent="0.2">
      <c r="B707" s="75"/>
      <c r="C707" s="6"/>
      <c r="D707" s="6"/>
      <c r="E707" s="6"/>
      <c r="F707" s="6"/>
      <c r="G707" s="6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  <c r="AB707" s="75"/>
    </row>
    <row r="708" spans="2:28" ht="12.75" customHeight="1" x14ac:dyDescent="0.2">
      <c r="B708" s="75"/>
      <c r="C708" s="6"/>
      <c r="D708" s="6"/>
      <c r="E708" s="6"/>
      <c r="F708" s="6"/>
      <c r="G708" s="6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  <c r="AB708" s="75"/>
    </row>
    <row r="709" spans="2:28" ht="12.75" customHeight="1" x14ac:dyDescent="0.2">
      <c r="B709" s="75"/>
      <c r="C709" s="6"/>
      <c r="D709" s="6"/>
      <c r="E709" s="6"/>
      <c r="F709" s="6"/>
      <c r="G709" s="6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  <c r="AB709" s="75"/>
    </row>
    <row r="710" spans="2:28" ht="12.75" customHeight="1" x14ac:dyDescent="0.2">
      <c r="B710" s="75"/>
      <c r="C710" s="6"/>
      <c r="D710" s="6"/>
      <c r="E710" s="6"/>
      <c r="F710" s="6"/>
      <c r="G710" s="6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  <c r="AB710" s="75"/>
    </row>
    <row r="711" spans="2:28" ht="12.75" customHeight="1" x14ac:dyDescent="0.2">
      <c r="B711" s="75"/>
      <c r="C711" s="6"/>
      <c r="D711" s="6"/>
      <c r="E711" s="6"/>
      <c r="F711" s="6"/>
      <c r="G711" s="6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  <c r="AB711" s="75"/>
    </row>
    <row r="712" spans="2:28" ht="12.75" customHeight="1" x14ac:dyDescent="0.2">
      <c r="B712" s="75"/>
      <c r="C712" s="6"/>
      <c r="D712" s="6"/>
      <c r="E712" s="6"/>
      <c r="F712" s="6"/>
      <c r="G712" s="6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  <c r="AB712" s="75"/>
    </row>
    <row r="713" spans="2:28" ht="12.75" customHeight="1" x14ac:dyDescent="0.2">
      <c r="B713" s="75"/>
      <c r="C713" s="6"/>
      <c r="D713" s="6"/>
      <c r="E713" s="6"/>
      <c r="F713" s="6"/>
      <c r="G713" s="6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  <c r="AB713" s="75"/>
    </row>
    <row r="714" spans="2:28" ht="12.75" customHeight="1" x14ac:dyDescent="0.2">
      <c r="B714" s="75"/>
      <c r="C714" s="6"/>
      <c r="D714" s="6"/>
      <c r="E714" s="6"/>
      <c r="F714" s="6"/>
      <c r="G714" s="6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  <c r="AB714" s="75"/>
    </row>
    <row r="715" spans="2:28" ht="12.75" customHeight="1" x14ac:dyDescent="0.2">
      <c r="B715" s="75"/>
      <c r="C715" s="6"/>
      <c r="D715" s="6"/>
      <c r="E715" s="6"/>
      <c r="F715" s="6"/>
      <c r="G715" s="6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  <c r="AB715" s="75"/>
    </row>
    <row r="716" spans="2:28" ht="12.75" customHeight="1" x14ac:dyDescent="0.2">
      <c r="B716" s="75"/>
      <c r="C716" s="6"/>
      <c r="D716" s="6"/>
      <c r="E716" s="6"/>
      <c r="F716" s="6"/>
      <c r="G716" s="6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  <c r="AB716" s="75"/>
    </row>
    <row r="717" spans="2:28" ht="12.75" customHeight="1" x14ac:dyDescent="0.2">
      <c r="B717" s="75"/>
      <c r="C717" s="6"/>
      <c r="D717" s="6"/>
      <c r="E717" s="6"/>
      <c r="F717" s="6"/>
      <c r="G717" s="6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  <c r="AB717" s="75"/>
    </row>
    <row r="718" spans="2:28" ht="12.75" customHeight="1" x14ac:dyDescent="0.2">
      <c r="B718" s="75"/>
      <c r="C718" s="6"/>
      <c r="D718" s="6"/>
      <c r="E718" s="6"/>
      <c r="F718" s="6"/>
      <c r="G718" s="6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  <c r="AB718" s="75"/>
    </row>
    <row r="719" spans="2:28" ht="12.75" customHeight="1" x14ac:dyDescent="0.2">
      <c r="B719" s="75"/>
      <c r="C719" s="6"/>
      <c r="D719" s="6"/>
      <c r="E719" s="6"/>
      <c r="F719" s="6"/>
      <c r="G719" s="6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  <c r="AB719" s="75"/>
    </row>
    <row r="720" spans="2:28" ht="12.75" customHeight="1" x14ac:dyDescent="0.2">
      <c r="B720" s="75"/>
      <c r="C720" s="6"/>
      <c r="D720" s="6"/>
      <c r="E720" s="6"/>
      <c r="F720" s="6"/>
      <c r="G720" s="6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  <c r="AB720" s="75"/>
    </row>
    <row r="721" spans="2:28" ht="12.75" customHeight="1" x14ac:dyDescent="0.2">
      <c r="B721" s="75"/>
      <c r="C721" s="6"/>
      <c r="D721" s="6"/>
      <c r="E721" s="6"/>
      <c r="F721" s="6"/>
      <c r="G721" s="6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  <c r="AB721" s="75"/>
    </row>
    <row r="722" spans="2:28" ht="12.75" customHeight="1" x14ac:dyDescent="0.2">
      <c r="B722" s="75"/>
      <c r="C722" s="6"/>
      <c r="D722" s="6"/>
      <c r="E722" s="6"/>
      <c r="F722" s="6"/>
      <c r="G722" s="6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  <c r="AB722" s="75"/>
    </row>
    <row r="723" spans="2:28" ht="12.75" customHeight="1" x14ac:dyDescent="0.2">
      <c r="B723" s="75"/>
      <c r="C723" s="6"/>
      <c r="D723" s="6"/>
      <c r="E723" s="6"/>
      <c r="F723" s="6"/>
      <c r="G723" s="6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  <c r="AB723" s="75"/>
    </row>
    <row r="724" spans="2:28" ht="12.75" customHeight="1" x14ac:dyDescent="0.2">
      <c r="B724" s="75"/>
      <c r="C724" s="6"/>
      <c r="D724" s="6"/>
      <c r="E724" s="6"/>
      <c r="F724" s="6"/>
      <c r="G724" s="6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</row>
    <row r="725" spans="2:28" ht="12.75" customHeight="1" x14ac:dyDescent="0.2">
      <c r="B725" s="75"/>
      <c r="C725" s="6"/>
      <c r="D725" s="6"/>
      <c r="E725" s="6"/>
      <c r="F725" s="6"/>
      <c r="G725" s="6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  <c r="AB725" s="75"/>
    </row>
    <row r="726" spans="2:28" ht="12.75" customHeight="1" x14ac:dyDescent="0.2">
      <c r="B726" s="75"/>
      <c r="C726" s="6"/>
      <c r="D726" s="6"/>
      <c r="E726" s="6"/>
      <c r="F726" s="6"/>
      <c r="G726" s="6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  <c r="AB726" s="75"/>
    </row>
    <row r="727" spans="2:28" ht="12.75" customHeight="1" x14ac:dyDescent="0.2">
      <c r="B727" s="75"/>
      <c r="C727" s="6"/>
      <c r="D727" s="6"/>
      <c r="E727" s="6"/>
      <c r="F727" s="6"/>
      <c r="G727" s="6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  <c r="AB727" s="75"/>
    </row>
    <row r="728" spans="2:28" ht="12.75" customHeight="1" x14ac:dyDescent="0.2">
      <c r="B728" s="75"/>
      <c r="C728" s="6"/>
      <c r="D728" s="6"/>
      <c r="E728" s="6"/>
      <c r="F728" s="6"/>
      <c r="G728" s="6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  <c r="AB728" s="75"/>
    </row>
    <row r="729" spans="2:28" ht="12.75" customHeight="1" x14ac:dyDescent="0.2">
      <c r="B729" s="75"/>
      <c r="C729" s="6"/>
      <c r="D729" s="6"/>
      <c r="E729" s="6"/>
      <c r="F729" s="6"/>
      <c r="G729" s="6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</row>
    <row r="730" spans="2:28" ht="12.75" customHeight="1" x14ac:dyDescent="0.2">
      <c r="B730" s="75"/>
      <c r="C730" s="6"/>
      <c r="D730" s="6"/>
      <c r="E730" s="6"/>
      <c r="F730" s="6"/>
      <c r="G730" s="6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</row>
    <row r="731" spans="2:28" ht="12.75" customHeight="1" x14ac:dyDescent="0.2">
      <c r="B731" s="75"/>
      <c r="C731" s="6"/>
      <c r="D731" s="6"/>
      <c r="E731" s="6"/>
      <c r="F731" s="6"/>
      <c r="G731" s="6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  <c r="AB731" s="75"/>
    </row>
    <row r="732" spans="2:28" ht="12.75" customHeight="1" x14ac:dyDescent="0.2">
      <c r="B732" s="75"/>
      <c r="C732" s="6"/>
      <c r="D732" s="6"/>
      <c r="E732" s="6"/>
      <c r="F732" s="6"/>
      <c r="G732" s="6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  <c r="AB732" s="75"/>
    </row>
    <row r="733" spans="2:28" ht="12.75" customHeight="1" x14ac:dyDescent="0.2">
      <c r="B733" s="75"/>
      <c r="C733" s="6"/>
      <c r="D733" s="6"/>
      <c r="E733" s="6"/>
      <c r="F733" s="6"/>
      <c r="G733" s="6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  <c r="AB733" s="75"/>
    </row>
    <row r="734" spans="2:28" ht="12.75" customHeight="1" x14ac:dyDescent="0.2">
      <c r="B734" s="75"/>
      <c r="C734" s="6"/>
      <c r="D734" s="6"/>
      <c r="E734" s="6"/>
      <c r="F734" s="6"/>
      <c r="G734" s="6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  <c r="AB734" s="75"/>
    </row>
    <row r="735" spans="2:28" ht="12.75" customHeight="1" x14ac:dyDescent="0.2">
      <c r="B735" s="75"/>
      <c r="C735" s="6"/>
      <c r="D735" s="6"/>
      <c r="E735" s="6"/>
      <c r="F735" s="6"/>
      <c r="G735" s="6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  <c r="AB735" s="75"/>
    </row>
    <row r="736" spans="2:28" ht="12.75" customHeight="1" x14ac:dyDescent="0.2">
      <c r="B736" s="75"/>
      <c r="C736" s="6"/>
      <c r="D736" s="6"/>
      <c r="E736" s="6"/>
      <c r="F736" s="6"/>
      <c r="G736" s="6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  <c r="AB736" s="75"/>
    </row>
    <row r="737" spans="2:28" ht="12.75" customHeight="1" x14ac:dyDescent="0.2">
      <c r="B737" s="75"/>
      <c r="C737" s="6"/>
      <c r="D737" s="6"/>
      <c r="E737" s="6"/>
      <c r="F737" s="6"/>
      <c r="G737" s="6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  <c r="AB737" s="75"/>
    </row>
    <row r="738" spans="2:28" ht="12.75" customHeight="1" x14ac:dyDescent="0.2">
      <c r="B738" s="75"/>
      <c r="C738" s="6"/>
      <c r="D738" s="6"/>
      <c r="E738" s="6"/>
      <c r="F738" s="6"/>
      <c r="G738" s="6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  <c r="AB738" s="75"/>
    </row>
    <row r="739" spans="2:28" ht="12.75" customHeight="1" x14ac:dyDescent="0.2">
      <c r="B739" s="75"/>
      <c r="C739" s="6"/>
      <c r="D739" s="6"/>
      <c r="E739" s="6"/>
      <c r="F739" s="6"/>
      <c r="G739" s="6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  <c r="AB739" s="75"/>
    </row>
    <row r="740" spans="2:28" ht="12.75" customHeight="1" x14ac:dyDescent="0.2">
      <c r="B740" s="75"/>
      <c r="C740" s="6"/>
      <c r="D740" s="6"/>
      <c r="E740" s="6"/>
      <c r="F740" s="6"/>
      <c r="G740" s="6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  <c r="AB740" s="75"/>
    </row>
    <row r="741" spans="2:28" ht="12.75" customHeight="1" x14ac:dyDescent="0.2">
      <c r="B741" s="75"/>
      <c r="C741" s="6"/>
      <c r="D741" s="6"/>
      <c r="E741" s="6"/>
      <c r="F741" s="6"/>
      <c r="G741" s="6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  <c r="AB741" s="75"/>
    </row>
    <row r="742" spans="2:28" ht="12.75" customHeight="1" x14ac:dyDescent="0.2">
      <c r="B742" s="75"/>
      <c r="C742" s="6"/>
      <c r="D742" s="6"/>
      <c r="E742" s="6"/>
      <c r="F742" s="6"/>
      <c r="G742" s="6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  <c r="AB742" s="75"/>
    </row>
    <row r="743" spans="2:28" ht="12.75" customHeight="1" x14ac:dyDescent="0.2">
      <c r="B743" s="75"/>
      <c r="C743" s="6"/>
      <c r="D743" s="6"/>
      <c r="E743" s="6"/>
      <c r="F743" s="6"/>
      <c r="G743" s="6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  <c r="AB743" s="75"/>
    </row>
    <row r="744" spans="2:28" ht="12.75" customHeight="1" x14ac:dyDescent="0.2">
      <c r="B744" s="75"/>
      <c r="C744" s="6"/>
      <c r="D744" s="6"/>
      <c r="E744" s="6"/>
      <c r="F744" s="6"/>
      <c r="G744" s="6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  <c r="AB744" s="75"/>
    </row>
    <row r="745" spans="2:28" ht="12.75" customHeight="1" x14ac:dyDescent="0.2">
      <c r="B745" s="75"/>
      <c r="C745" s="6"/>
      <c r="D745" s="6"/>
      <c r="E745" s="6"/>
      <c r="F745" s="6"/>
      <c r="G745" s="6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  <c r="AB745" s="75"/>
    </row>
    <row r="746" spans="2:28" ht="12.75" customHeight="1" x14ac:dyDescent="0.2">
      <c r="B746" s="75"/>
      <c r="C746" s="6"/>
      <c r="D746" s="6"/>
      <c r="E746" s="6"/>
      <c r="F746" s="6"/>
      <c r="G746" s="6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  <c r="AB746" s="75"/>
    </row>
    <row r="747" spans="2:28" ht="12.75" customHeight="1" x14ac:dyDescent="0.2">
      <c r="B747" s="75"/>
      <c r="C747" s="6"/>
      <c r="D747" s="6"/>
      <c r="E747" s="6"/>
      <c r="F747" s="6"/>
      <c r="G747" s="6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  <c r="AB747" s="75"/>
    </row>
    <row r="748" spans="2:28" ht="12.75" customHeight="1" x14ac:dyDescent="0.2">
      <c r="B748" s="75"/>
      <c r="C748" s="6"/>
      <c r="D748" s="6"/>
      <c r="E748" s="6"/>
      <c r="F748" s="6"/>
      <c r="G748" s="6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  <c r="AB748" s="75"/>
    </row>
    <row r="749" spans="2:28" ht="12.75" customHeight="1" x14ac:dyDescent="0.2">
      <c r="B749" s="75"/>
      <c r="C749" s="6"/>
      <c r="D749" s="6"/>
      <c r="E749" s="6"/>
      <c r="F749" s="6"/>
      <c r="G749" s="6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  <c r="AB749" s="75"/>
    </row>
    <row r="750" spans="2:28" ht="12.75" customHeight="1" x14ac:dyDescent="0.2">
      <c r="B750" s="75"/>
      <c r="C750" s="6"/>
      <c r="D750" s="6"/>
      <c r="E750" s="6"/>
      <c r="F750" s="6"/>
      <c r="G750" s="6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  <c r="AB750" s="75"/>
    </row>
    <row r="751" spans="2:28" ht="12.75" customHeight="1" x14ac:dyDescent="0.2">
      <c r="B751" s="75"/>
      <c r="C751" s="6"/>
      <c r="D751" s="6"/>
      <c r="E751" s="6"/>
      <c r="F751" s="6"/>
      <c r="G751" s="6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  <c r="AB751" s="75"/>
    </row>
    <row r="752" spans="2:28" ht="12.75" customHeight="1" x14ac:dyDescent="0.2">
      <c r="B752" s="75"/>
      <c r="C752" s="6"/>
      <c r="D752" s="6"/>
      <c r="E752" s="6"/>
      <c r="F752" s="6"/>
      <c r="G752" s="6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  <c r="AB752" s="75"/>
    </row>
    <row r="753" spans="2:28" ht="12.75" customHeight="1" x14ac:dyDescent="0.2">
      <c r="B753" s="75"/>
      <c r="C753" s="6"/>
      <c r="D753" s="6"/>
      <c r="E753" s="6"/>
      <c r="F753" s="6"/>
      <c r="G753" s="6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  <c r="AB753" s="75"/>
    </row>
    <row r="754" spans="2:28" ht="12.75" customHeight="1" x14ac:dyDescent="0.2">
      <c r="B754" s="75"/>
      <c r="C754" s="6"/>
      <c r="D754" s="6"/>
      <c r="E754" s="6"/>
      <c r="F754" s="6"/>
      <c r="G754" s="6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  <c r="AB754" s="75"/>
    </row>
    <row r="755" spans="2:28" ht="12.75" customHeight="1" x14ac:dyDescent="0.2">
      <c r="B755" s="75"/>
      <c r="C755" s="6"/>
      <c r="D755" s="6"/>
      <c r="E755" s="6"/>
      <c r="F755" s="6"/>
      <c r="G755" s="6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  <c r="AB755" s="75"/>
    </row>
    <row r="756" spans="2:28" ht="12.75" customHeight="1" x14ac:dyDescent="0.2">
      <c r="B756" s="75"/>
      <c r="C756" s="6"/>
      <c r="D756" s="6"/>
      <c r="E756" s="6"/>
      <c r="F756" s="6"/>
      <c r="G756" s="6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  <c r="AB756" s="75"/>
    </row>
    <row r="757" spans="2:28" ht="12.75" customHeight="1" x14ac:dyDescent="0.2">
      <c r="B757" s="75"/>
      <c r="C757" s="6"/>
      <c r="D757" s="6"/>
      <c r="E757" s="6"/>
      <c r="F757" s="6"/>
      <c r="G757" s="6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  <c r="AB757" s="75"/>
    </row>
    <row r="758" spans="2:28" ht="12.75" customHeight="1" x14ac:dyDescent="0.2">
      <c r="B758" s="75"/>
      <c r="C758" s="6"/>
      <c r="D758" s="6"/>
      <c r="E758" s="6"/>
      <c r="F758" s="6"/>
      <c r="G758" s="6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  <c r="AB758" s="75"/>
    </row>
    <row r="759" spans="2:28" ht="12.75" customHeight="1" x14ac:dyDescent="0.2">
      <c r="B759" s="75"/>
      <c r="C759" s="6"/>
      <c r="D759" s="6"/>
      <c r="E759" s="6"/>
      <c r="F759" s="6"/>
      <c r="G759" s="6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  <c r="AB759" s="75"/>
    </row>
    <row r="760" spans="2:28" ht="12.75" customHeight="1" x14ac:dyDescent="0.2">
      <c r="B760" s="75"/>
      <c r="C760" s="6"/>
      <c r="D760" s="6"/>
      <c r="E760" s="6"/>
      <c r="F760" s="6"/>
      <c r="G760" s="6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  <c r="AB760" s="75"/>
    </row>
    <row r="761" spans="2:28" ht="12.75" customHeight="1" x14ac:dyDescent="0.2">
      <c r="B761" s="75"/>
      <c r="C761" s="6"/>
      <c r="D761" s="6"/>
      <c r="E761" s="6"/>
      <c r="F761" s="6"/>
      <c r="G761" s="6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  <c r="AB761" s="75"/>
    </row>
    <row r="762" spans="2:28" ht="12.75" customHeight="1" x14ac:dyDescent="0.2">
      <c r="B762" s="75"/>
      <c r="C762" s="6"/>
      <c r="D762" s="6"/>
      <c r="E762" s="6"/>
      <c r="F762" s="6"/>
      <c r="G762" s="6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  <c r="AB762" s="75"/>
    </row>
    <row r="763" spans="2:28" ht="12.75" customHeight="1" x14ac:dyDescent="0.2">
      <c r="B763" s="75"/>
      <c r="C763" s="6"/>
      <c r="D763" s="6"/>
      <c r="E763" s="6"/>
      <c r="F763" s="6"/>
      <c r="G763" s="6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  <c r="AB763" s="75"/>
    </row>
    <row r="764" spans="2:28" ht="12.75" customHeight="1" x14ac:dyDescent="0.2">
      <c r="B764" s="75"/>
      <c r="C764" s="6"/>
      <c r="D764" s="6"/>
      <c r="E764" s="6"/>
      <c r="F764" s="6"/>
      <c r="G764" s="6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  <c r="AB764" s="75"/>
    </row>
    <row r="765" spans="2:28" ht="12.75" customHeight="1" x14ac:dyDescent="0.2">
      <c r="B765" s="75"/>
      <c r="C765" s="6"/>
      <c r="D765" s="6"/>
      <c r="E765" s="6"/>
      <c r="F765" s="6"/>
      <c r="G765" s="6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  <c r="AB765" s="75"/>
    </row>
    <row r="766" spans="2:28" ht="12.75" customHeight="1" x14ac:dyDescent="0.2">
      <c r="B766" s="75"/>
      <c r="C766" s="6"/>
      <c r="D766" s="6"/>
      <c r="E766" s="6"/>
      <c r="F766" s="6"/>
      <c r="G766" s="6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  <c r="AB766" s="75"/>
    </row>
    <row r="767" spans="2:28" ht="12.75" customHeight="1" x14ac:dyDescent="0.2">
      <c r="B767" s="75"/>
      <c r="C767" s="6"/>
      <c r="D767" s="6"/>
      <c r="E767" s="6"/>
      <c r="F767" s="6"/>
      <c r="G767" s="6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  <c r="AB767" s="75"/>
    </row>
    <row r="768" spans="2:28" ht="12.75" customHeight="1" x14ac:dyDescent="0.2">
      <c r="B768" s="75"/>
      <c r="C768" s="6"/>
      <c r="D768" s="6"/>
      <c r="E768" s="6"/>
      <c r="F768" s="6"/>
      <c r="G768" s="6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  <c r="AB768" s="75"/>
    </row>
    <row r="769" spans="2:28" ht="12.75" customHeight="1" x14ac:dyDescent="0.2">
      <c r="B769" s="75"/>
      <c r="C769" s="6"/>
      <c r="D769" s="6"/>
      <c r="E769" s="6"/>
      <c r="F769" s="6"/>
      <c r="G769" s="6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  <c r="AB769" s="75"/>
    </row>
    <row r="770" spans="2:28" ht="12.75" customHeight="1" x14ac:dyDescent="0.2">
      <c r="B770" s="75"/>
      <c r="C770" s="6"/>
      <c r="D770" s="6"/>
      <c r="E770" s="6"/>
      <c r="F770" s="6"/>
      <c r="G770" s="6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  <c r="AB770" s="75"/>
    </row>
    <row r="771" spans="2:28" ht="12.75" customHeight="1" x14ac:dyDescent="0.2">
      <c r="B771" s="75"/>
      <c r="C771" s="6"/>
      <c r="D771" s="6"/>
      <c r="E771" s="6"/>
      <c r="F771" s="6"/>
      <c r="G771" s="6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</row>
    <row r="772" spans="2:28" ht="12.75" customHeight="1" x14ac:dyDescent="0.2">
      <c r="B772" s="75"/>
      <c r="C772" s="6"/>
      <c r="D772" s="6"/>
      <c r="E772" s="6"/>
      <c r="F772" s="6"/>
      <c r="G772" s="6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</row>
    <row r="773" spans="2:28" ht="12.75" customHeight="1" x14ac:dyDescent="0.2">
      <c r="B773" s="75"/>
      <c r="C773" s="6"/>
      <c r="D773" s="6"/>
      <c r="E773" s="6"/>
      <c r="F773" s="6"/>
      <c r="G773" s="6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  <c r="AB773" s="75"/>
    </row>
    <row r="774" spans="2:28" ht="12.75" customHeight="1" x14ac:dyDescent="0.2">
      <c r="B774" s="75"/>
      <c r="C774" s="6"/>
      <c r="D774" s="6"/>
      <c r="E774" s="6"/>
      <c r="F774" s="6"/>
      <c r="G774" s="6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  <c r="AB774" s="75"/>
    </row>
    <row r="775" spans="2:28" ht="12.75" customHeight="1" x14ac:dyDescent="0.2">
      <c r="B775" s="75"/>
      <c r="C775" s="6"/>
      <c r="D775" s="6"/>
      <c r="E775" s="6"/>
      <c r="F775" s="6"/>
      <c r="G775" s="6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  <c r="AB775" s="75"/>
    </row>
    <row r="776" spans="2:28" ht="12.75" customHeight="1" x14ac:dyDescent="0.2">
      <c r="B776" s="75"/>
      <c r="C776" s="6"/>
      <c r="D776" s="6"/>
      <c r="E776" s="6"/>
      <c r="F776" s="6"/>
      <c r="G776" s="6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  <c r="AB776" s="75"/>
    </row>
    <row r="777" spans="2:28" ht="12.75" customHeight="1" x14ac:dyDescent="0.2">
      <c r="B777" s="75"/>
      <c r="C777" s="6"/>
      <c r="D777" s="6"/>
      <c r="E777" s="6"/>
      <c r="F777" s="6"/>
      <c r="G777" s="6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</row>
    <row r="778" spans="2:28" ht="12.75" customHeight="1" x14ac:dyDescent="0.2">
      <c r="B778" s="75"/>
      <c r="C778" s="6"/>
      <c r="D778" s="6"/>
      <c r="E778" s="6"/>
      <c r="F778" s="6"/>
      <c r="G778" s="6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</row>
    <row r="779" spans="2:28" ht="12.75" customHeight="1" x14ac:dyDescent="0.2">
      <c r="B779" s="75"/>
      <c r="C779" s="6"/>
      <c r="D779" s="6"/>
      <c r="E779" s="6"/>
      <c r="F779" s="6"/>
      <c r="G779" s="6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</row>
    <row r="780" spans="2:28" ht="12.75" customHeight="1" x14ac:dyDescent="0.2">
      <c r="B780" s="75"/>
      <c r="C780" s="6"/>
      <c r="D780" s="6"/>
      <c r="E780" s="6"/>
      <c r="F780" s="6"/>
      <c r="G780" s="6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</row>
    <row r="781" spans="2:28" ht="12.75" customHeight="1" x14ac:dyDescent="0.2">
      <c r="B781" s="75"/>
      <c r="C781" s="6"/>
      <c r="D781" s="6"/>
      <c r="E781" s="6"/>
      <c r="F781" s="6"/>
      <c r="G781" s="6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</row>
    <row r="782" spans="2:28" ht="12.75" customHeight="1" x14ac:dyDescent="0.2">
      <c r="B782" s="75"/>
      <c r="C782" s="6"/>
      <c r="D782" s="6"/>
      <c r="E782" s="6"/>
      <c r="F782" s="6"/>
      <c r="G782" s="6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  <c r="AB782" s="75"/>
    </row>
    <row r="783" spans="2:28" ht="12.75" customHeight="1" x14ac:dyDescent="0.2">
      <c r="B783" s="75"/>
      <c r="C783" s="6"/>
      <c r="D783" s="6"/>
      <c r="E783" s="6"/>
      <c r="F783" s="6"/>
      <c r="G783" s="6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  <c r="AB783" s="75"/>
    </row>
    <row r="784" spans="2:28" ht="12.75" customHeight="1" x14ac:dyDescent="0.2">
      <c r="B784" s="75"/>
      <c r="C784" s="6"/>
      <c r="D784" s="6"/>
      <c r="E784" s="6"/>
      <c r="F784" s="6"/>
      <c r="G784" s="6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  <c r="AB784" s="75"/>
    </row>
    <row r="785" spans="2:28" ht="12.75" customHeight="1" x14ac:dyDescent="0.2">
      <c r="B785" s="75"/>
      <c r="C785" s="6"/>
      <c r="D785" s="6"/>
      <c r="E785" s="6"/>
      <c r="F785" s="6"/>
      <c r="G785" s="6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  <c r="AB785" s="75"/>
    </row>
    <row r="786" spans="2:28" ht="12.75" customHeight="1" x14ac:dyDescent="0.2">
      <c r="B786" s="75"/>
      <c r="C786" s="6"/>
      <c r="D786" s="6"/>
      <c r="E786" s="6"/>
      <c r="F786" s="6"/>
      <c r="G786" s="6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  <c r="AB786" s="75"/>
    </row>
    <row r="787" spans="2:28" ht="12.75" customHeight="1" x14ac:dyDescent="0.2">
      <c r="B787" s="75"/>
      <c r="C787" s="6"/>
      <c r="D787" s="6"/>
      <c r="E787" s="6"/>
      <c r="F787" s="6"/>
      <c r="G787" s="6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  <c r="AB787" s="75"/>
    </row>
    <row r="788" spans="2:28" ht="12.75" customHeight="1" x14ac:dyDescent="0.2">
      <c r="B788" s="75"/>
      <c r="C788" s="6"/>
      <c r="D788" s="6"/>
      <c r="E788" s="6"/>
      <c r="F788" s="6"/>
      <c r="G788" s="6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  <c r="AB788" s="75"/>
    </row>
    <row r="789" spans="2:28" ht="12.75" customHeight="1" x14ac:dyDescent="0.2">
      <c r="B789" s="75"/>
      <c r="C789" s="6"/>
      <c r="D789" s="6"/>
      <c r="E789" s="6"/>
      <c r="F789" s="6"/>
      <c r="G789" s="6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  <c r="AB789" s="75"/>
    </row>
    <row r="790" spans="2:28" ht="12.75" customHeight="1" x14ac:dyDescent="0.2">
      <c r="B790" s="75"/>
      <c r="C790" s="6"/>
      <c r="D790" s="6"/>
      <c r="E790" s="6"/>
      <c r="F790" s="6"/>
      <c r="G790" s="6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  <c r="AB790" s="75"/>
    </row>
    <row r="791" spans="2:28" ht="12.75" customHeight="1" x14ac:dyDescent="0.2">
      <c r="B791" s="75"/>
      <c r="C791" s="6"/>
      <c r="D791" s="6"/>
      <c r="E791" s="6"/>
      <c r="F791" s="6"/>
      <c r="G791" s="6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  <c r="AB791" s="75"/>
    </row>
    <row r="792" spans="2:28" ht="12.75" customHeight="1" x14ac:dyDescent="0.2">
      <c r="B792" s="75"/>
      <c r="C792" s="6"/>
      <c r="D792" s="6"/>
      <c r="E792" s="6"/>
      <c r="F792" s="6"/>
      <c r="G792" s="6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  <c r="AB792" s="75"/>
    </row>
    <row r="793" spans="2:28" ht="12.75" customHeight="1" x14ac:dyDescent="0.2">
      <c r="B793" s="75"/>
      <c r="C793" s="6"/>
      <c r="D793" s="6"/>
      <c r="E793" s="6"/>
      <c r="F793" s="6"/>
      <c r="G793" s="6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  <c r="AB793" s="75"/>
    </row>
    <row r="794" spans="2:28" ht="12.75" customHeight="1" x14ac:dyDescent="0.2">
      <c r="B794" s="75"/>
      <c r="C794" s="6"/>
      <c r="D794" s="6"/>
      <c r="E794" s="6"/>
      <c r="F794" s="6"/>
      <c r="G794" s="6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  <c r="AB794" s="75"/>
    </row>
    <row r="795" spans="2:28" ht="12.75" customHeight="1" x14ac:dyDescent="0.2">
      <c r="B795" s="75"/>
      <c r="C795" s="6"/>
      <c r="D795" s="6"/>
      <c r="E795" s="6"/>
      <c r="F795" s="6"/>
      <c r="G795" s="6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  <c r="AB795" s="75"/>
    </row>
    <row r="796" spans="2:28" ht="12.75" customHeight="1" x14ac:dyDescent="0.2">
      <c r="B796" s="75"/>
      <c r="C796" s="6"/>
      <c r="D796" s="6"/>
      <c r="E796" s="6"/>
      <c r="F796" s="6"/>
      <c r="G796" s="6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  <c r="AB796" s="75"/>
    </row>
    <row r="797" spans="2:28" ht="12.75" customHeight="1" x14ac:dyDescent="0.2">
      <c r="B797" s="75"/>
      <c r="C797" s="6"/>
      <c r="D797" s="6"/>
      <c r="E797" s="6"/>
      <c r="F797" s="6"/>
      <c r="G797" s="6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  <c r="AB797" s="75"/>
    </row>
    <row r="798" spans="2:28" ht="12.75" customHeight="1" x14ac:dyDescent="0.2">
      <c r="B798" s="75"/>
      <c r="C798" s="6"/>
      <c r="D798" s="6"/>
      <c r="E798" s="6"/>
      <c r="F798" s="6"/>
      <c r="G798" s="6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  <c r="AB798" s="75"/>
    </row>
    <row r="799" spans="2:28" ht="12.75" customHeight="1" x14ac:dyDescent="0.2">
      <c r="B799" s="75"/>
      <c r="C799" s="6"/>
      <c r="D799" s="6"/>
      <c r="E799" s="6"/>
      <c r="F799" s="6"/>
      <c r="G799" s="6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  <c r="AB799" s="75"/>
    </row>
    <row r="800" spans="2:28" ht="12.75" customHeight="1" x14ac:dyDescent="0.2">
      <c r="B800" s="75"/>
      <c r="C800" s="6"/>
      <c r="D800" s="6"/>
      <c r="E800" s="6"/>
      <c r="F800" s="6"/>
      <c r="G800" s="6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  <c r="AB800" s="75"/>
    </row>
    <row r="801" spans="2:28" ht="12.75" customHeight="1" x14ac:dyDescent="0.2">
      <c r="B801" s="75"/>
      <c r="C801" s="6"/>
      <c r="D801" s="6"/>
      <c r="E801" s="6"/>
      <c r="F801" s="6"/>
      <c r="G801" s="6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  <c r="AB801" s="75"/>
    </row>
    <row r="802" spans="2:28" ht="12.75" customHeight="1" x14ac:dyDescent="0.2">
      <c r="B802" s="75"/>
      <c r="C802" s="6"/>
      <c r="D802" s="6"/>
      <c r="E802" s="6"/>
      <c r="F802" s="6"/>
      <c r="G802" s="6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  <c r="AB802" s="75"/>
    </row>
    <row r="803" spans="2:28" ht="12.75" customHeight="1" x14ac:dyDescent="0.2">
      <c r="B803" s="75"/>
      <c r="C803" s="6"/>
      <c r="D803" s="6"/>
      <c r="E803" s="6"/>
      <c r="F803" s="6"/>
      <c r="G803" s="6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  <c r="AB803" s="75"/>
    </row>
    <row r="804" spans="2:28" ht="12.75" customHeight="1" x14ac:dyDescent="0.2">
      <c r="B804" s="75"/>
      <c r="C804" s="6"/>
      <c r="D804" s="6"/>
      <c r="E804" s="6"/>
      <c r="F804" s="6"/>
      <c r="G804" s="6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  <c r="AB804" s="75"/>
    </row>
    <row r="805" spans="2:28" ht="12.75" customHeight="1" x14ac:dyDescent="0.2">
      <c r="B805" s="75"/>
      <c r="C805" s="6"/>
      <c r="D805" s="6"/>
      <c r="E805" s="6"/>
      <c r="F805" s="6"/>
      <c r="G805" s="6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  <c r="AB805" s="75"/>
    </row>
    <row r="806" spans="2:28" ht="12.75" customHeight="1" x14ac:dyDescent="0.2">
      <c r="B806" s="75"/>
      <c r="C806" s="6"/>
      <c r="D806" s="6"/>
      <c r="E806" s="6"/>
      <c r="F806" s="6"/>
      <c r="G806" s="6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  <c r="AB806" s="75"/>
    </row>
    <row r="807" spans="2:28" ht="12.75" customHeight="1" x14ac:dyDescent="0.2">
      <c r="B807" s="75"/>
      <c r="C807" s="6"/>
      <c r="D807" s="6"/>
      <c r="E807" s="6"/>
      <c r="F807" s="6"/>
      <c r="G807" s="6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  <c r="AB807" s="75"/>
    </row>
    <row r="808" spans="2:28" ht="12.75" customHeight="1" x14ac:dyDescent="0.2">
      <c r="B808" s="75"/>
      <c r="C808" s="6"/>
      <c r="D808" s="6"/>
      <c r="E808" s="6"/>
      <c r="F808" s="6"/>
      <c r="G808" s="6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  <c r="AB808" s="75"/>
    </row>
    <row r="809" spans="2:28" ht="12.75" customHeight="1" x14ac:dyDescent="0.2">
      <c r="B809" s="75"/>
      <c r="C809" s="6"/>
      <c r="D809" s="6"/>
      <c r="E809" s="6"/>
      <c r="F809" s="6"/>
      <c r="G809" s="6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  <c r="AB809" s="75"/>
    </row>
    <row r="810" spans="2:28" ht="12.75" customHeight="1" x14ac:dyDescent="0.2">
      <c r="B810" s="75"/>
      <c r="C810" s="6"/>
      <c r="D810" s="6"/>
      <c r="E810" s="6"/>
      <c r="F810" s="6"/>
      <c r="G810" s="6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  <c r="AB810" s="75"/>
    </row>
    <row r="811" spans="2:28" ht="12.75" customHeight="1" x14ac:dyDescent="0.2">
      <c r="B811" s="75"/>
      <c r="C811" s="6"/>
      <c r="D811" s="6"/>
      <c r="E811" s="6"/>
      <c r="F811" s="6"/>
      <c r="G811" s="6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  <c r="AB811" s="75"/>
    </row>
    <row r="812" spans="2:28" ht="12.75" customHeight="1" x14ac:dyDescent="0.2">
      <c r="B812" s="75"/>
      <c r="C812" s="6"/>
      <c r="D812" s="6"/>
      <c r="E812" s="6"/>
      <c r="F812" s="6"/>
      <c r="G812" s="6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  <c r="AB812" s="75"/>
    </row>
    <row r="813" spans="2:28" ht="12.75" customHeight="1" x14ac:dyDescent="0.2">
      <c r="B813" s="75"/>
      <c r="C813" s="6"/>
      <c r="D813" s="6"/>
      <c r="E813" s="6"/>
      <c r="F813" s="6"/>
      <c r="G813" s="6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  <c r="AB813" s="75"/>
    </row>
    <row r="814" spans="2:28" ht="12.75" customHeight="1" x14ac:dyDescent="0.2">
      <c r="B814" s="75"/>
      <c r="C814" s="6"/>
      <c r="D814" s="6"/>
      <c r="E814" s="6"/>
      <c r="F814" s="6"/>
      <c r="G814" s="6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  <c r="AB814" s="75"/>
    </row>
    <row r="815" spans="2:28" ht="12.75" customHeight="1" x14ac:dyDescent="0.2">
      <c r="B815" s="75"/>
      <c r="C815" s="6"/>
      <c r="D815" s="6"/>
      <c r="E815" s="6"/>
      <c r="F815" s="6"/>
      <c r="G815" s="6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  <c r="AB815" s="75"/>
    </row>
    <row r="816" spans="2:28" ht="12.75" customHeight="1" x14ac:dyDescent="0.2">
      <c r="B816" s="75"/>
      <c r="C816" s="6"/>
      <c r="D816" s="6"/>
      <c r="E816" s="6"/>
      <c r="F816" s="6"/>
      <c r="G816" s="6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  <c r="AB816" s="75"/>
    </row>
    <row r="817" spans="2:28" ht="12.75" customHeight="1" x14ac:dyDescent="0.2">
      <c r="B817" s="75"/>
      <c r="C817" s="6"/>
      <c r="D817" s="6"/>
      <c r="E817" s="6"/>
      <c r="F817" s="6"/>
      <c r="G817" s="6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  <c r="AB817" s="75"/>
    </row>
    <row r="818" spans="2:28" ht="12.75" customHeight="1" x14ac:dyDescent="0.2">
      <c r="B818" s="75"/>
      <c r="C818" s="6"/>
      <c r="D818" s="6"/>
      <c r="E818" s="6"/>
      <c r="F818" s="6"/>
      <c r="G818" s="6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  <c r="AB818" s="75"/>
    </row>
    <row r="819" spans="2:28" ht="12.75" customHeight="1" x14ac:dyDescent="0.2">
      <c r="B819" s="75"/>
      <c r="C819" s="6"/>
      <c r="D819" s="6"/>
      <c r="E819" s="6"/>
      <c r="F819" s="6"/>
      <c r="G819" s="6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  <c r="AB819" s="75"/>
    </row>
    <row r="820" spans="2:28" ht="12.75" customHeight="1" x14ac:dyDescent="0.2">
      <c r="B820" s="75"/>
      <c r="C820" s="6"/>
      <c r="D820" s="6"/>
      <c r="E820" s="6"/>
      <c r="F820" s="6"/>
      <c r="G820" s="6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  <c r="AB820" s="75"/>
    </row>
    <row r="821" spans="2:28" ht="12.75" customHeight="1" x14ac:dyDescent="0.2">
      <c r="B821" s="75"/>
      <c r="C821" s="6"/>
      <c r="D821" s="6"/>
      <c r="E821" s="6"/>
      <c r="F821" s="6"/>
      <c r="G821" s="6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  <c r="AB821" s="75"/>
    </row>
    <row r="822" spans="2:28" ht="12.75" customHeight="1" x14ac:dyDescent="0.2">
      <c r="B822" s="75"/>
      <c r="C822" s="6"/>
      <c r="D822" s="6"/>
      <c r="E822" s="6"/>
      <c r="F822" s="6"/>
      <c r="G822" s="6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  <c r="AB822" s="75"/>
    </row>
    <row r="823" spans="2:28" ht="12.75" customHeight="1" x14ac:dyDescent="0.2">
      <c r="B823" s="75"/>
      <c r="C823" s="6"/>
      <c r="D823" s="6"/>
      <c r="E823" s="6"/>
      <c r="F823" s="6"/>
      <c r="G823" s="6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  <c r="AB823" s="75"/>
    </row>
    <row r="824" spans="2:28" ht="12.75" customHeight="1" x14ac:dyDescent="0.2">
      <c r="B824" s="75"/>
      <c r="C824" s="6"/>
      <c r="D824" s="6"/>
      <c r="E824" s="6"/>
      <c r="F824" s="6"/>
      <c r="G824" s="6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  <c r="AB824" s="75"/>
    </row>
    <row r="825" spans="2:28" ht="12.75" customHeight="1" x14ac:dyDescent="0.2">
      <c r="B825" s="75"/>
      <c r="C825" s="6"/>
      <c r="D825" s="6"/>
      <c r="E825" s="6"/>
      <c r="F825" s="6"/>
      <c r="G825" s="6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  <c r="AB825" s="75"/>
    </row>
    <row r="826" spans="2:28" ht="12.75" customHeight="1" x14ac:dyDescent="0.2">
      <c r="B826" s="75"/>
      <c r="C826" s="6"/>
      <c r="D826" s="6"/>
      <c r="E826" s="6"/>
      <c r="F826" s="6"/>
      <c r="G826" s="6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  <c r="AB826" s="75"/>
    </row>
    <row r="827" spans="2:28" ht="12.75" customHeight="1" x14ac:dyDescent="0.2">
      <c r="B827" s="75"/>
      <c r="C827" s="6"/>
      <c r="D827" s="6"/>
      <c r="E827" s="6"/>
      <c r="F827" s="6"/>
      <c r="G827" s="6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  <c r="AB827" s="75"/>
    </row>
    <row r="828" spans="2:28" ht="12.75" customHeight="1" x14ac:dyDescent="0.2">
      <c r="B828" s="75"/>
      <c r="C828" s="6"/>
      <c r="D828" s="6"/>
      <c r="E828" s="6"/>
      <c r="F828" s="6"/>
      <c r="G828" s="6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  <c r="AB828" s="75"/>
    </row>
    <row r="829" spans="2:28" ht="12.75" customHeight="1" x14ac:dyDescent="0.2">
      <c r="B829" s="75"/>
      <c r="C829" s="6"/>
      <c r="D829" s="6"/>
      <c r="E829" s="6"/>
      <c r="F829" s="6"/>
      <c r="G829" s="6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  <c r="AB829" s="75"/>
    </row>
    <row r="830" spans="2:28" ht="12.75" customHeight="1" x14ac:dyDescent="0.2">
      <c r="B830" s="75"/>
      <c r="C830" s="6"/>
      <c r="D830" s="6"/>
      <c r="E830" s="6"/>
      <c r="F830" s="6"/>
      <c r="G830" s="6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  <c r="AB830" s="75"/>
    </row>
    <row r="831" spans="2:28" ht="12.75" customHeight="1" x14ac:dyDescent="0.2">
      <c r="B831" s="75"/>
      <c r="C831" s="6"/>
      <c r="D831" s="6"/>
      <c r="E831" s="6"/>
      <c r="F831" s="6"/>
      <c r="G831" s="6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  <c r="AB831" s="75"/>
    </row>
    <row r="832" spans="2:28" ht="12.75" customHeight="1" x14ac:dyDescent="0.2">
      <c r="B832" s="75"/>
      <c r="C832" s="6"/>
      <c r="D832" s="6"/>
      <c r="E832" s="6"/>
      <c r="F832" s="6"/>
      <c r="G832" s="6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  <c r="AB832" s="75"/>
    </row>
    <row r="833" spans="2:28" ht="12.75" customHeight="1" x14ac:dyDescent="0.2">
      <c r="B833" s="75"/>
      <c r="C833" s="6"/>
      <c r="D833" s="6"/>
      <c r="E833" s="6"/>
      <c r="F833" s="6"/>
      <c r="G833" s="6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  <c r="AB833" s="75"/>
    </row>
    <row r="834" spans="2:28" ht="12.75" customHeight="1" x14ac:dyDescent="0.2">
      <c r="B834" s="75"/>
      <c r="C834" s="6"/>
      <c r="D834" s="6"/>
      <c r="E834" s="6"/>
      <c r="F834" s="6"/>
      <c r="G834" s="6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  <c r="AB834" s="75"/>
    </row>
    <row r="835" spans="2:28" ht="12.75" customHeight="1" x14ac:dyDescent="0.2">
      <c r="B835" s="75"/>
      <c r="C835" s="6"/>
      <c r="D835" s="6"/>
      <c r="E835" s="6"/>
      <c r="F835" s="6"/>
      <c r="G835" s="6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  <c r="AB835" s="75"/>
    </row>
    <row r="836" spans="2:28" ht="12.75" customHeight="1" x14ac:dyDescent="0.2">
      <c r="B836" s="75"/>
      <c r="C836" s="6"/>
      <c r="D836" s="6"/>
      <c r="E836" s="6"/>
      <c r="F836" s="6"/>
      <c r="G836" s="6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  <c r="AB836" s="75"/>
    </row>
    <row r="837" spans="2:28" ht="12.75" customHeight="1" x14ac:dyDescent="0.2">
      <c r="B837" s="75"/>
      <c r="C837" s="6"/>
      <c r="D837" s="6"/>
      <c r="E837" s="6"/>
      <c r="F837" s="6"/>
      <c r="G837" s="6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  <c r="AB837" s="75"/>
    </row>
    <row r="838" spans="2:28" ht="12.75" customHeight="1" x14ac:dyDescent="0.2">
      <c r="B838" s="75"/>
      <c r="C838" s="6"/>
      <c r="D838" s="6"/>
      <c r="E838" s="6"/>
      <c r="F838" s="6"/>
      <c r="G838" s="6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  <c r="AB838" s="75"/>
    </row>
    <row r="839" spans="2:28" ht="12.75" customHeight="1" x14ac:dyDescent="0.2">
      <c r="B839" s="75"/>
      <c r="C839" s="6"/>
      <c r="D839" s="6"/>
      <c r="E839" s="6"/>
      <c r="F839" s="6"/>
      <c r="G839" s="6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  <c r="AB839" s="75"/>
    </row>
    <row r="840" spans="2:28" ht="12.75" customHeight="1" x14ac:dyDescent="0.2">
      <c r="B840" s="75"/>
      <c r="C840" s="6"/>
      <c r="D840" s="6"/>
      <c r="E840" s="6"/>
      <c r="F840" s="6"/>
      <c r="G840" s="6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  <c r="AB840" s="75"/>
    </row>
    <row r="841" spans="2:28" ht="12.75" customHeight="1" x14ac:dyDescent="0.2">
      <c r="B841" s="75"/>
      <c r="C841" s="6"/>
      <c r="D841" s="6"/>
      <c r="E841" s="6"/>
      <c r="F841" s="6"/>
      <c r="G841" s="6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  <c r="AB841" s="75"/>
    </row>
    <row r="842" spans="2:28" ht="12.75" customHeight="1" x14ac:dyDescent="0.2">
      <c r="B842" s="75"/>
      <c r="C842" s="6"/>
      <c r="D842" s="6"/>
      <c r="E842" s="6"/>
      <c r="F842" s="6"/>
      <c r="G842" s="6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  <c r="AB842" s="75"/>
    </row>
    <row r="843" spans="2:28" ht="12.75" customHeight="1" x14ac:dyDescent="0.2">
      <c r="B843" s="75"/>
      <c r="C843" s="6"/>
      <c r="D843" s="6"/>
      <c r="E843" s="6"/>
      <c r="F843" s="6"/>
      <c r="G843" s="6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  <c r="AB843" s="75"/>
    </row>
    <row r="844" spans="2:28" ht="12.75" customHeight="1" x14ac:dyDescent="0.2">
      <c r="B844" s="75"/>
      <c r="C844" s="6"/>
      <c r="D844" s="6"/>
      <c r="E844" s="6"/>
      <c r="F844" s="6"/>
      <c r="G844" s="6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  <c r="AB844" s="75"/>
    </row>
    <row r="845" spans="2:28" ht="12.75" customHeight="1" x14ac:dyDescent="0.2">
      <c r="B845" s="75"/>
      <c r="C845" s="6"/>
      <c r="D845" s="6"/>
      <c r="E845" s="6"/>
      <c r="F845" s="6"/>
      <c r="G845" s="6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  <c r="AB845" s="75"/>
    </row>
    <row r="846" spans="2:28" ht="12.75" customHeight="1" x14ac:dyDescent="0.2">
      <c r="B846" s="75"/>
      <c r="C846" s="6"/>
      <c r="D846" s="6"/>
      <c r="E846" s="6"/>
      <c r="F846" s="6"/>
      <c r="G846" s="6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  <c r="AB846" s="75"/>
    </row>
    <row r="847" spans="2:28" ht="12.75" customHeight="1" x14ac:dyDescent="0.2">
      <c r="B847" s="75"/>
      <c r="C847" s="6"/>
      <c r="D847" s="6"/>
      <c r="E847" s="6"/>
      <c r="F847" s="6"/>
      <c r="G847" s="6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  <c r="AB847" s="75"/>
    </row>
    <row r="848" spans="2:28" ht="12.75" customHeight="1" x14ac:dyDescent="0.2">
      <c r="B848" s="75"/>
      <c r="C848" s="6"/>
      <c r="D848" s="6"/>
      <c r="E848" s="6"/>
      <c r="F848" s="6"/>
      <c r="G848" s="6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  <c r="AB848" s="75"/>
    </row>
    <row r="849" spans="2:28" ht="12.75" customHeight="1" x14ac:dyDescent="0.2">
      <c r="B849" s="75"/>
      <c r="C849" s="6"/>
      <c r="D849" s="6"/>
      <c r="E849" s="6"/>
      <c r="F849" s="6"/>
      <c r="G849" s="6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  <c r="AB849" s="75"/>
    </row>
    <row r="850" spans="2:28" ht="12.75" customHeight="1" x14ac:dyDescent="0.2">
      <c r="B850" s="75"/>
      <c r="C850" s="6"/>
      <c r="D850" s="6"/>
      <c r="E850" s="6"/>
      <c r="F850" s="6"/>
      <c r="G850" s="6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  <c r="AB850" s="75"/>
    </row>
    <row r="851" spans="2:28" ht="12.75" customHeight="1" x14ac:dyDescent="0.2">
      <c r="B851" s="75"/>
      <c r="C851" s="6"/>
      <c r="D851" s="6"/>
      <c r="E851" s="6"/>
      <c r="F851" s="6"/>
      <c r="G851" s="6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  <c r="AB851" s="75"/>
    </row>
    <row r="852" spans="2:28" ht="12.75" customHeight="1" x14ac:dyDescent="0.2">
      <c r="B852" s="75"/>
      <c r="C852" s="6"/>
      <c r="D852" s="6"/>
      <c r="E852" s="6"/>
      <c r="F852" s="6"/>
      <c r="G852" s="6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  <c r="AB852" s="75"/>
    </row>
    <row r="853" spans="2:28" ht="12.75" customHeight="1" x14ac:dyDescent="0.2">
      <c r="B853" s="75"/>
      <c r="C853" s="6"/>
      <c r="D853" s="6"/>
      <c r="E853" s="6"/>
      <c r="F853" s="6"/>
      <c r="G853" s="6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  <c r="AB853" s="75"/>
    </row>
    <row r="854" spans="2:28" ht="12.75" customHeight="1" x14ac:dyDescent="0.2">
      <c r="B854" s="75"/>
      <c r="C854" s="6"/>
      <c r="D854" s="6"/>
      <c r="E854" s="6"/>
      <c r="F854" s="6"/>
      <c r="G854" s="6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  <c r="AB854" s="75"/>
    </row>
    <row r="855" spans="2:28" ht="12.75" customHeight="1" x14ac:dyDescent="0.2">
      <c r="B855" s="75"/>
      <c r="C855" s="6"/>
      <c r="D855" s="6"/>
      <c r="E855" s="6"/>
      <c r="F855" s="6"/>
      <c r="G855" s="6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  <c r="AB855" s="75"/>
    </row>
    <row r="856" spans="2:28" ht="12.75" customHeight="1" x14ac:dyDescent="0.2">
      <c r="B856" s="75"/>
      <c r="C856" s="6"/>
      <c r="D856" s="6"/>
      <c r="E856" s="6"/>
      <c r="F856" s="6"/>
      <c r="G856" s="6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  <c r="AB856" s="75"/>
    </row>
    <row r="857" spans="2:28" ht="12.75" customHeight="1" x14ac:dyDescent="0.2">
      <c r="B857" s="75"/>
      <c r="C857" s="6"/>
      <c r="D857" s="6"/>
      <c r="E857" s="6"/>
      <c r="F857" s="6"/>
      <c r="G857" s="6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  <c r="AB857" s="75"/>
    </row>
    <row r="858" spans="2:28" ht="12.75" customHeight="1" x14ac:dyDescent="0.2">
      <c r="B858" s="75"/>
      <c r="C858" s="6"/>
      <c r="D858" s="6"/>
      <c r="E858" s="6"/>
      <c r="F858" s="6"/>
      <c r="G858" s="6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  <c r="AB858" s="75"/>
    </row>
    <row r="859" spans="2:28" ht="12.75" customHeight="1" x14ac:dyDescent="0.2">
      <c r="B859" s="75"/>
      <c r="C859" s="6"/>
      <c r="D859" s="6"/>
      <c r="E859" s="6"/>
      <c r="F859" s="6"/>
      <c r="G859" s="6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  <c r="AB859" s="75"/>
    </row>
    <row r="860" spans="2:28" ht="12.75" customHeight="1" x14ac:dyDescent="0.2">
      <c r="B860" s="75"/>
      <c r="C860" s="6"/>
      <c r="D860" s="6"/>
      <c r="E860" s="6"/>
      <c r="F860" s="6"/>
      <c r="G860" s="6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  <c r="AB860" s="75"/>
    </row>
    <row r="861" spans="2:28" ht="12.75" customHeight="1" x14ac:dyDescent="0.2">
      <c r="B861" s="75"/>
      <c r="C861" s="6"/>
      <c r="D861" s="6"/>
      <c r="E861" s="6"/>
      <c r="F861" s="6"/>
      <c r="G861" s="6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  <c r="AB861" s="75"/>
    </row>
    <row r="862" spans="2:28" ht="12.75" customHeight="1" x14ac:dyDescent="0.2">
      <c r="B862" s="75"/>
      <c r="C862" s="6"/>
      <c r="D862" s="6"/>
      <c r="E862" s="6"/>
      <c r="F862" s="6"/>
      <c r="G862" s="6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  <c r="AB862" s="75"/>
    </row>
    <row r="863" spans="2:28" ht="12.75" customHeight="1" x14ac:dyDescent="0.2">
      <c r="B863" s="75"/>
      <c r="C863" s="6"/>
      <c r="D863" s="6"/>
      <c r="E863" s="6"/>
      <c r="F863" s="6"/>
      <c r="G863" s="6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  <c r="AB863" s="75"/>
    </row>
    <row r="864" spans="2:28" ht="12.75" customHeight="1" x14ac:dyDescent="0.2">
      <c r="B864" s="75"/>
      <c r="C864" s="6"/>
      <c r="D864" s="6"/>
      <c r="E864" s="6"/>
      <c r="F864" s="6"/>
      <c r="G864" s="6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  <c r="AB864" s="75"/>
    </row>
    <row r="865" spans="2:28" ht="12.75" customHeight="1" x14ac:dyDescent="0.2">
      <c r="B865" s="75"/>
      <c r="C865" s="6"/>
      <c r="D865" s="6"/>
      <c r="E865" s="6"/>
      <c r="F865" s="6"/>
      <c r="G865" s="6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  <c r="AB865" s="75"/>
    </row>
    <row r="866" spans="2:28" ht="12.75" customHeight="1" x14ac:dyDescent="0.2">
      <c r="B866" s="75"/>
      <c r="C866" s="6"/>
      <c r="D866" s="6"/>
      <c r="E866" s="6"/>
      <c r="F866" s="6"/>
      <c r="G866" s="6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  <c r="AB866" s="75"/>
    </row>
    <row r="867" spans="2:28" ht="12.75" customHeight="1" x14ac:dyDescent="0.2">
      <c r="B867" s="75"/>
      <c r="C867" s="6"/>
      <c r="D867" s="6"/>
      <c r="E867" s="6"/>
      <c r="F867" s="6"/>
      <c r="G867" s="6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  <c r="AB867" s="75"/>
    </row>
    <row r="868" spans="2:28" ht="12.75" customHeight="1" x14ac:dyDescent="0.2">
      <c r="B868" s="75"/>
      <c r="C868" s="6"/>
      <c r="D868" s="6"/>
      <c r="E868" s="6"/>
      <c r="F868" s="6"/>
      <c r="G868" s="6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  <c r="AB868" s="75"/>
    </row>
    <row r="869" spans="2:28" ht="12.75" customHeight="1" x14ac:dyDescent="0.2">
      <c r="B869" s="75"/>
      <c r="C869" s="6"/>
      <c r="D869" s="6"/>
      <c r="E869" s="6"/>
      <c r="F869" s="6"/>
      <c r="G869" s="6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  <c r="AB869" s="75"/>
    </row>
    <row r="870" spans="2:28" ht="12.75" customHeight="1" x14ac:dyDescent="0.2">
      <c r="B870" s="75"/>
      <c r="C870" s="6"/>
      <c r="D870" s="6"/>
      <c r="E870" s="6"/>
      <c r="F870" s="6"/>
      <c r="G870" s="6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  <c r="AB870" s="75"/>
    </row>
    <row r="871" spans="2:28" ht="12.75" customHeight="1" x14ac:dyDescent="0.2">
      <c r="B871" s="75"/>
      <c r="C871" s="6"/>
      <c r="D871" s="6"/>
      <c r="E871" s="6"/>
      <c r="F871" s="6"/>
      <c r="G871" s="6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  <c r="AB871" s="75"/>
    </row>
    <row r="872" spans="2:28" ht="12.75" customHeight="1" x14ac:dyDescent="0.2">
      <c r="B872" s="75"/>
      <c r="C872" s="6"/>
      <c r="D872" s="6"/>
      <c r="E872" s="6"/>
      <c r="F872" s="6"/>
      <c r="G872" s="6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  <c r="AB872" s="75"/>
    </row>
    <row r="873" spans="2:28" ht="12.75" customHeight="1" x14ac:dyDescent="0.2">
      <c r="B873" s="75"/>
      <c r="C873" s="6"/>
      <c r="D873" s="6"/>
      <c r="E873" s="6"/>
      <c r="F873" s="6"/>
      <c r="G873" s="6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  <c r="AB873" s="75"/>
    </row>
    <row r="874" spans="2:28" ht="12.75" customHeight="1" x14ac:dyDescent="0.2">
      <c r="B874" s="75"/>
      <c r="C874" s="6"/>
      <c r="D874" s="6"/>
      <c r="E874" s="6"/>
      <c r="F874" s="6"/>
      <c r="G874" s="6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  <c r="AB874" s="75"/>
    </row>
    <row r="875" spans="2:28" ht="12.75" customHeight="1" x14ac:dyDescent="0.2">
      <c r="B875" s="75"/>
      <c r="C875" s="6"/>
      <c r="D875" s="6"/>
      <c r="E875" s="6"/>
      <c r="F875" s="6"/>
      <c r="G875" s="6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  <c r="AB875" s="75"/>
    </row>
    <row r="876" spans="2:28" ht="12.75" customHeight="1" x14ac:dyDescent="0.2">
      <c r="B876" s="75"/>
      <c r="C876" s="6"/>
      <c r="D876" s="6"/>
      <c r="E876" s="6"/>
      <c r="F876" s="6"/>
      <c r="G876" s="6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  <c r="AB876" s="75"/>
    </row>
    <row r="877" spans="2:28" ht="12.75" customHeight="1" x14ac:dyDescent="0.2">
      <c r="B877" s="75"/>
      <c r="C877" s="6"/>
      <c r="D877" s="6"/>
      <c r="E877" s="6"/>
      <c r="F877" s="6"/>
      <c r="G877" s="6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  <c r="AB877" s="75"/>
    </row>
    <row r="878" spans="2:28" ht="12.75" customHeight="1" x14ac:dyDescent="0.2">
      <c r="B878" s="75"/>
      <c r="C878" s="6"/>
      <c r="D878" s="6"/>
      <c r="E878" s="6"/>
      <c r="F878" s="6"/>
      <c r="G878" s="6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  <c r="AB878" s="75"/>
    </row>
    <row r="879" spans="2:28" ht="12.75" customHeight="1" x14ac:dyDescent="0.2">
      <c r="B879" s="75"/>
      <c r="C879" s="6"/>
      <c r="D879" s="6"/>
      <c r="E879" s="6"/>
      <c r="F879" s="6"/>
      <c r="G879" s="6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  <c r="AB879" s="75"/>
    </row>
    <row r="880" spans="2:28" ht="12.75" customHeight="1" x14ac:dyDescent="0.2">
      <c r="B880" s="75"/>
      <c r="C880" s="6"/>
      <c r="D880" s="6"/>
      <c r="E880" s="6"/>
      <c r="F880" s="6"/>
      <c r="G880" s="6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  <c r="AB880" s="75"/>
    </row>
    <row r="881" spans="2:28" ht="12.75" customHeight="1" x14ac:dyDescent="0.2">
      <c r="B881" s="75"/>
      <c r="C881" s="6"/>
      <c r="D881" s="6"/>
      <c r="E881" s="6"/>
      <c r="F881" s="6"/>
      <c r="G881" s="6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  <c r="AB881" s="75"/>
    </row>
    <row r="882" spans="2:28" ht="12.75" customHeight="1" x14ac:dyDescent="0.2">
      <c r="B882" s="75"/>
      <c r="C882" s="6"/>
      <c r="D882" s="6"/>
      <c r="E882" s="6"/>
      <c r="F882" s="6"/>
      <c r="G882" s="6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  <c r="AB882" s="75"/>
    </row>
    <row r="883" spans="2:28" ht="12.75" customHeight="1" x14ac:dyDescent="0.2">
      <c r="B883" s="75"/>
      <c r="C883" s="6"/>
      <c r="D883" s="6"/>
      <c r="E883" s="6"/>
      <c r="F883" s="6"/>
      <c r="G883" s="6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  <c r="AB883" s="75"/>
    </row>
    <row r="884" spans="2:28" ht="12.75" customHeight="1" x14ac:dyDescent="0.2">
      <c r="B884" s="75"/>
      <c r="C884" s="6"/>
      <c r="D884" s="6"/>
      <c r="E884" s="6"/>
      <c r="F884" s="6"/>
      <c r="G884" s="6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  <c r="AB884" s="75"/>
    </row>
    <row r="885" spans="2:28" ht="12.75" customHeight="1" x14ac:dyDescent="0.2">
      <c r="B885" s="75"/>
      <c r="C885" s="6"/>
      <c r="D885" s="6"/>
      <c r="E885" s="6"/>
      <c r="F885" s="6"/>
      <c r="G885" s="6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  <c r="AB885" s="75"/>
    </row>
    <row r="886" spans="2:28" ht="12.75" customHeight="1" x14ac:dyDescent="0.2">
      <c r="B886" s="75"/>
      <c r="C886" s="6"/>
      <c r="D886" s="6"/>
      <c r="E886" s="6"/>
      <c r="F886" s="6"/>
      <c r="G886" s="6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  <c r="AB886" s="75"/>
    </row>
    <row r="887" spans="2:28" ht="12.75" customHeight="1" x14ac:dyDescent="0.2">
      <c r="B887" s="75"/>
      <c r="C887" s="6"/>
      <c r="D887" s="6"/>
      <c r="E887" s="6"/>
      <c r="F887" s="6"/>
      <c r="G887" s="6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  <c r="AB887" s="75"/>
    </row>
    <row r="888" spans="2:28" ht="12.75" customHeight="1" x14ac:dyDescent="0.2">
      <c r="B888" s="75"/>
      <c r="C888" s="6"/>
      <c r="D888" s="6"/>
      <c r="E888" s="6"/>
      <c r="F888" s="6"/>
      <c r="G888" s="6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  <c r="AB888" s="75"/>
    </row>
    <row r="889" spans="2:28" ht="12.75" customHeight="1" x14ac:dyDescent="0.2">
      <c r="B889" s="75"/>
      <c r="C889" s="6"/>
      <c r="D889" s="6"/>
      <c r="E889" s="6"/>
      <c r="F889" s="6"/>
      <c r="G889" s="6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  <c r="AB889" s="75"/>
    </row>
    <row r="890" spans="2:28" ht="12.75" customHeight="1" x14ac:dyDescent="0.2">
      <c r="B890" s="75"/>
      <c r="C890" s="6"/>
      <c r="D890" s="6"/>
      <c r="E890" s="6"/>
      <c r="F890" s="6"/>
      <c r="G890" s="6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  <c r="AB890" s="75"/>
    </row>
    <row r="891" spans="2:28" ht="12.75" customHeight="1" x14ac:dyDescent="0.2">
      <c r="B891" s="75"/>
      <c r="C891" s="6"/>
      <c r="D891" s="6"/>
      <c r="E891" s="6"/>
      <c r="F891" s="6"/>
      <c r="G891" s="6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  <c r="AB891" s="75"/>
    </row>
    <row r="892" spans="2:28" ht="12.75" customHeight="1" x14ac:dyDescent="0.2">
      <c r="B892" s="75"/>
      <c r="C892" s="6"/>
      <c r="D892" s="6"/>
      <c r="E892" s="6"/>
      <c r="F892" s="6"/>
      <c r="G892" s="6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  <c r="AB892" s="75"/>
    </row>
    <row r="893" spans="2:28" ht="12.75" customHeight="1" x14ac:dyDescent="0.2">
      <c r="B893" s="75"/>
      <c r="C893" s="6"/>
      <c r="D893" s="6"/>
      <c r="E893" s="6"/>
      <c r="F893" s="6"/>
      <c r="G893" s="6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  <c r="AB893" s="75"/>
    </row>
    <row r="894" spans="2:28" ht="12.75" customHeight="1" x14ac:dyDescent="0.2">
      <c r="B894" s="75"/>
      <c r="C894" s="6"/>
      <c r="D894" s="6"/>
      <c r="E894" s="6"/>
      <c r="F894" s="6"/>
      <c r="G894" s="6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  <c r="AB894" s="75"/>
    </row>
    <row r="895" spans="2:28" ht="12.75" customHeight="1" x14ac:dyDescent="0.2">
      <c r="B895" s="75"/>
      <c r="C895" s="6"/>
      <c r="D895" s="6"/>
      <c r="E895" s="6"/>
      <c r="F895" s="6"/>
      <c r="G895" s="6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  <c r="AB895" s="75"/>
    </row>
    <row r="896" spans="2:28" ht="12.75" customHeight="1" x14ac:dyDescent="0.2">
      <c r="B896" s="75"/>
      <c r="C896" s="6"/>
      <c r="D896" s="6"/>
      <c r="E896" s="6"/>
      <c r="F896" s="6"/>
      <c r="G896" s="6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  <c r="AB896" s="75"/>
    </row>
    <row r="897" spans="2:28" ht="12.75" customHeight="1" x14ac:dyDescent="0.2">
      <c r="B897" s="75"/>
      <c r="C897" s="6"/>
      <c r="D897" s="6"/>
      <c r="E897" s="6"/>
      <c r="F897" s="6"/>
      <c r="G897" s="6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  <c r="AB897" s="75"/>
    </row>
    <row r="898" spans="2:28" ht="12.75" customHeight="1" x14ac:dyDescent="0.2">
      <c r="B898" s="75"/>
      <c r="C898" s="6"/>
      <c r="D898" s="6"/>
      <c r="E898" s="6"/>
      <c r="F898" s="6"/>
      <c r="G898" s="6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  <c r="AB898" s="75"/>
    </row>
    <row r="899" spans="2:28" ht="12.75" customHeight="1" x14ac:dyDescent="0.2">
      <c r="B899" s="75"/>
      <c r="C899" s="6"/>
      <c r="D899" s="6"/>
      <c r="E899" s="6"/>
      <c r="F899" s="6"/>
      <c r="G899" s="6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  <c r="AB899" s="75"/>
    </row>
    <row r="900" spans="2:28" ht="12.75" customHeight="1" x14ac:dyDescent="0.2">
      <c r="B900" s="75"/>
      <c r="C900" s="6"/>
      <c r="D900" s="6"/>
      <c r="E900" s="6"/>
      <c r="F900" s="6"/>
      <c r="G900" s="6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  <c r="AB900" s="75"/>
    </row>
    <row r="901" spans="2:28" ht="12.75" customHeight="1" x14ac:dyDescent="0.2">
      <c r="B901" s="75"/>
      <c r="C901" s="6"/>
      <c r="D901" s="6"/>
      <c r="E901" s="6"/>
      <c r="F901" s="6"/>
      <c r="G901" s="6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  <c r="AB901" s="75"/>
    </row>
    <row r="902" spans="2:28" ht="12.75" customHeight="1" x14ac:dyDescent="0.2">
      <c r="B902" s="75"/>
      <c r="C902" s="6"/>
      <c r="D902" s="6"/>
      <c r="E902" s="6"/>
      <c r="F902" s="6"/>
      <c r="G902" s="6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  <c r="AB902" s="75"/>
    </row>
    <row r="903" spans="2:28" ht="12.75" customHeight="1" x14ac:dyDescent="0.2">
      <c r="B903" s="75"/>
      <c r="C903" s="6"/>
      <c r="D903" s="6"/>
      <c r="E903" s="6"/>
      <c r="F903" s="6"/>
      <c r="G903" s="6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  <c r="AB903" s="75"/>
    </row>
    <row r="904" spans="2:28" ht="12.75" customHeight="1" x14ac:dyDescent="0.2">
      <c r="B904" s="75"/>
      <c r="C904" s="6"/>
      <c r="D904" s="6"/>
      <c r="E904" s="6"/>
      <c r="F904" s="6"/>
      <c r="G904" s="6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  <c r="AB904" s="75"/>
    </row>
    <row r="905" spans="2:28" ht="12.75" customHeight="1" x14ac:dyDescent="0.2">
      <c r="B905" s="75"/>
      <c r="C905" s="6"/>
      <c r="D905" s="6"/>
      <c r="E905" s="6"/>
      <c r="F905" s="6"/>
      <c r="G905" s="6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  <c r="AB905" s="75"/>
    </row>
    <row r="906" spans="2:28" ht="12.75" customHeight="1" x14ac:dyDescent="0.2">
      <c r="B906" s="75"/>
      <c r="C906" s="6"/>
      <c r="D906" s="6"/>
      <c r="E906" s="6"/>
      <c r="F906" s="6"/>
      <c r="G906" s="6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  <c r="AB906" s="75"/>
    </row>
    <row r="907" spans="2:28" ht="12.75" customHeight="1" x14ac:dyDescent="0.2">
      <c r="B907" s="75"/>
      <c r="C907" s="6"/>
      <c r="D907" s="6"/>
      <c r="E907" s="6"/>
      <c r="F907" s="6"/>
      <c r="G907" s="6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  <c r="AB907" s="75"/>
    </row>
    <row r="908" spans="2:28" ht="12.75" customHeight="1" x14ac:dyDescent="0.2">
      <c r="B908" s="75"/>
      <c r="C908" s="6"/>
      <c r="D908" s="6"/>
      <c r="E908" s="6"/>
      <c r="F908" s="6"/>
      <c r="G908" s="6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  <c r="AB908" s="75"/>
    </row>
    <row r="909" spans="2:28" ht="12.75" customHeight="1" x14ac:dyDescent="0.2">
      <c r="B909" s="75"/>
      <c r="C909" s="6"/>
      <c r="D909" s="6"/>
      <c r="E909" s="6"/>
      <c r="F909" s="6"/>
      <c r="G909" s="6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  <c r="AB909" s="75"/>
    </row>
    <row r="910" spans="2:28" ht="12.75" customHeight="1" x14ac:dyDescent="0.2">
      <c r="B910" s="75"/>
      <c r="C910" s="6"/>
      <c r="D910" s="6"/>
      <c r="E910" s="6"/>
      <c r="F910" s="6"/>
      <c r="G910" s="6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  <c r="AB910" s="75"/>
    </row>
    <row r="911" spans="2:28" ht="12.75" customHeight="1" x14ac:dyDescent="0.2">
      <c r="B911" s="75"/>
      <c r="C911" s="6"/>
      <c r="D911" s="6"/>
      <c r="E911" s="6"/>
      <c r="F911" s="6"/>
      <c r="G911" s="6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  <c r="AB911" s="75"/>
    </row>
    <row r="912" spans="2:28" ht="12.75" customHeight="1" x14ac:dyDescent="0.2">
      <c r="B912" s="75"/>
      <c r="C912" s="6"/>
      <c r="D912" s="6"/>
      <c r="E912" s="6"/>
      <c r="F912" s="6"/>
      <c r="G912" s="6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  <c r="AB912" s="75"/>
    </row>
    <row r="913" spans="2:28" ht="12.75" customHeight="1" x14ac:dyDescent="0.2">
      <c r="B913" s="75"/>
      <c r="C913" s="6"/>
      <c r="D913" s="6"/>
      <c r="E913" s="6"/>
      <c r="F913" s="6"/>
      <c r="G913" s="6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  <c r="AB913" s="75"/>
    </row>
    <row r="914" spans="2:28" ht="12.75" customHeight="1" x14ac:dyDescent="0.2">
      <c r="B914" s="75"/>
      <c r="C914" s="6"/>
      <c r="D914" s="6"/>
      <c r="E914" s="6"/>
      <c r="F914" s="6"/>
      <c r="G914" s="6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  <c r="AB914" s="75"/>
    </row>
    <row r="915" spans="2:28" ht="12.75" customHeight="1" x14ac:dyDescent="0.2">
      <c r="B915" s="75"/>
      <c r="C915" s="6"/>
      <c r="D915" s="6"/>
      <c r="E915" s="6"/>
      <c r="F915" s="6"/>
      <c r="G915" s="6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  <c r="AB915" s="75"/>
    </row>
    <row r="916" spans="2:28" ht="12.75" customHeight="1" x14ac:dyDescent="0.2">
      <c r="B916" s="75"/>
      <c r="C916" s="6"/>
      <c r="D916" s="6"/>
      <c r="E916" s="6"/>
      <c r="F916" s="6"/>
      <c r="G916" s="6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  <c r="AB916" s="75"/>
    </row>
    <row r="917" spans="2:28" ht="12.75" customHeight="1" x14ac:dyDescent="0.2">
      <c r="B917" s="75"/>
      <c r="C917" s="6"/>
      <c r="D917" s="6"/>
      <c r="E917" s="6"/>
      <c r="F917" s="6"/>
      <c r="G917" s="6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  <c r="AB917" s="75"/>
    </row>
    <row r="918" spans="2:28" ht="12.75" customHeight="1" x14ac:dyDescent="0.2">
      <c r="B918" s="75"/>
      <c r="C918" s="6"/>
      <c r="D918" s="6"/>
      <c r="E918" s="6"/>
      <c r="F918" s="6"/>
      <c r="G918" s="6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  <c r="AB918" s="75"/>
    </row>
    <row r="919" spans="2:28" ht="12.75" customHeight="1" x14ac:dyDescent="0.2">
      <c r="B919" s="75"/>
      <c r="C919" s="6"/>
      <c r="D919" s="6"/>
      <c r="E919" s="6"/>
      <c r="F919" s="6"/>
      <c r="G919" s="6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  <c r="AB919" s="75"/>
    </row>
    <row r="920" spans="2:28" ht="12.75" customHeight="1" x14ac:dyDescent="0.2">
      <c r="B920" s="75"/>
      <c r="C920" s="6"/>
      <c r="D920" s="6"/>
      <c r="E920" s="6"/>
      <c r="F920" s="6"/>
      <c r="G920" s="6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  <c r="AB920" s="75"/>
    </row>
    <row r="921" spans="2:28" ht="12.75" customHeight="1" x14ac:dyDescent="0.2">
      <c r="B921" s="75"/>
      <c r="C921" s="6"/>
      <c r="D921" s="6"/>
      <c r="E921" s="6"/>
      <c r="F921" s="6"/>
      <c r="G921" s="6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  <c r="AB921" s="75"/>
    </row>
    <row r="922" spans="2:28" ht="12.75" customHeight="1" x14ac:dyDescent="0.2">
      <c r="B922" s="75"/>
      <c r="C922" s="6"/>
      <c r="D922" s="6"/>
      <c r="E922" s="6"/>
      <c r="F922" s="6"/>
      <c r="G922" s="6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  <c r="AB922" s="75"/>
    </row>
    <row r="923" spans="2:28" ht="12.75" customHeight="1" x14ac:dyDescent="0.2">
      <c r="B923" s="75"/>
      <c r="C923" s="6"/>
      <c r="D923" s="6"/>
      <c r="E923" s="6"/>
      <c r="F923" s="6"/>
      <c r="G923" s="6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  <c r="AB923" s="75"/>
    </row>
    <row r="924" spans="2:28" ht="12.75" customHeight="1" x14ac:dyDescent="0.2">
      <c r="B924" s="75"/>
      <c r="C924" s="6"/>
      <c r="D924" s="6"/>
      <c r="E924" s="6"/>
      <c r="F924" s="6"/>
      <c r="G924" s="6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  <c r="AB924" s="75"/>
    </row>
    <row r="925" spans="2:28" ht="12.75" customHeight="1" x14ac:dyDescent="0.2">
      <c r="B925" s="75"/>
      <c r="C925" s="6"/>
      <c r="D925" s="6"/>
      <c r="E925" s="6"/>
      <c r="F925" s="6"/>
      <c r="G925" s="6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  <c r="AB925" s="75"/>
    </row>
    <row r="926" spans="2:28" ht="12.75" customHeight="1" x14ac:dyDescent="0.2">
      <c r="B926" s="75"/>
      <c r="C926" s="6"/>
      <c r="D926" s="6"/>
      <c r="E926" s="6"/>
      <c r="F926" s="6"/>
      <c r="G926" s="6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  <c r="AB926" s="75"/>
    </row>
    <row r="927" spans="2:28" ht="12.75" customHeight="1" x14ac:dyDescent="0.2">
      <c r="B927" s="75"/>
      <c r="C927" s="6"/>
      <c r="D927" s="6"/>
      <c r="E927" s="6"/>
      <c r="F927" s="6"/>
      <c r="G927" s="6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  <c r="AB927" s="75"/>
    </row>
    <row r="928" spans="2:28" ht="12.75" customHeight="1" x14ac:dyDescent="0.2">
      <c r="B928" s="75"/>
      <c r="C928" s="6"/>
      <c r="D928" s="6"/>
      <c r="E928" s="6"/>
      <c r="F928" s="6"/>
      <c r="G928" s="6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  <c r="AB928" s="75"/>
    </row>
    <row r="929" spans="2:28" ht="12.75" customHeight="1" x14ac:dyDescent="0.2">
      <c r="B929" s="75"/>
      <c r="C929" s="6"/>
      <c r="D929" s="6"/>
      <c r="E929" s="6"/>
      <c r="F929" s="6"/>
      <c r="G929" s="6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  <c r="AB929" s="75"/>
    </row>
    <row r="930" spans="2:28" ht="12.75" customHeight="1" x14ac:dyDescent="0.2">
      <c r="B930" s="75"/>
      <c r="C930" s="6"/>
      <c r="D930" s="6"/>
      <c r="E930" s="6"/>
      <c r="F930" s="6"/>
      <c r="G930" s="6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  <c r="AB930" s="75"/>
    </row>
    <row r="931" spans="2:28" ht="12.75" customHeight="1" x14ac:dyDescent="0.2">
      <c r="B931" s="75"/>
      <c r="C931" s="6"/>
      <c r="D931" s="6"/>
      <c r="E931" s="6"/>
      <c r="F931" s="6"/>
      <c r="G931" s="6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  <c r="AB931" s="75"/>
    </row>
    <row r="932" spans="2:28" ht="12.75" customHeight="1" x14ac:dyDescent="0.2">
      <c r="B932" s="75"/>
      <c r="C932" s="6"/>
      <c r="D932" s="6"/>
      <c r="E932" s="6"/>
      <c r="F932" s="6"/>
      <c r="G932" s="6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  <c r="AB932" s="75"/>
    </row>
    <row r="933" spans="2:28" ht="12.75" customHeight="1" x14ac:dyDescent="0.2">
      <c r="B933" s="75"/>
      <c r="C933" s="6"/>
      <c r="D933" s="6"/>
      <c r="E933" s="6"/>
      <c r="F933" s="6"/>
      <c r="G933" s="6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  <c r="AB933" s="75"/>
    </row>
    <row r="934" spans="2:28" ht="12.75" customHeight="1" x14ac:dyDescent="0.2">
      <c r="B934" s="75"/>
      <c r="C934" s="6"/>
      <c r="D934" s="6"/>
      <c r="E934" s="6"/>
      <c r="F934" s="6"/>
      <c r="G934" s="6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  <c r="AB934" s="75"/>
    </row>
    <row r="935" spans="2:28" ht="12.75" customHeight="1" x14ac:dyDescent="0.2">
      <c r="B935" s="75"/>
      <c r="C935" s="6"/>
      <c r="D935" s="6"/>
      <c r="E935" s="6"/>
      <c r="F935" s="6"/>
      <c r="G935" s="6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  <c r="AB935" s="75"/>
    </row>
    <row r="936" spans="2:28" ht="12.75" customHeight="1" x14ac:dyDescent="0.2">
      <c r="B936" s="75"/>
      <c r="C936" s="6"/>
      <c r="D936" s="6"/>
      <c r="E936" s="6"/>
      <c r="F936" s="6"/>
      <c r="G936" s="6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  <c r="AB936" s="75"/>
    </row>
    <row r="937" spans="2:28" ht="12.75" customHeight="1" x14ac:dyDescent="0.2">
      <c r="B937" s="75"/>
      <c r="C937" s="6"/>
      <c r="D937" s="6"/>
      <c r="E937" s="6"/>
      <c r="F937" s="6"/>
      <c r="G937" s="6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  <c r="AB937" s="75"/>
    </row>
    <row r="938" spans="2:28" ht="12.75" customHeight="1" x14ac:dyDescent="0.2">
      <c r="B938" s="75"/>
      <c r="C938" s="6"/>
      <c r="D938" s="6"/>
      <c r="E938" s="6"/>
      <c r="F938" s="6"/>
      <c r="G938" s="6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  <c r="AB938" s="75"/>
    </row>
    <row r="939" spans="2:28" ht="12.75" customHeight="1" x14ac:dyDescent="0.2">
      <c r="B939" s="75"/>
      <c r="C939" s="6"/>
      <c r="D939" s="6"/>
      <c r="E939" s="6"/>
      <c r="F939" s="6"/>
      <c r="G939" s="6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  <c r="AB939" s="75"/>
    </row>
    <row r="940" spans="2:28" ht="12.75" customHeight="1" x14ac:dyDescent="0.2">
      <c r="B940" s="75"/>
      <c r="C940" s="6"/>
      <c r="D940" s="6"/>
      <c r="E940" s="6"/>
      <c r="F940" s="6"/>
      <c r="G940" s="6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  <c r="AB940" s="75"/>
    </row>
    <row r="941" spans="2:28" ht="12.75" customHeight="1" x14ac:dyDescent="0.2">
      <c r="B941" s="75"/>
      <c r="C941" s="6"/>
      <c r="D941" s="6"/>
      <c r="E941" s="6"/>
      <c r="F941" s="6"/>
      <c r="G941" s="6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  <c r="AB941" s="75"/>
    </row>
    <row r="942" spans="2:28" ht="12.75" customHeight="1" x14ac:dyDescent="0.2">
      <c r="B942" s="75"/>
      <c r="C942" s="6"/>
      <c r="D942" s="6"/>
      <c r="E942" s="6"/>
      <c r="F942" s="6"/>
      <c r="G942" s="6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  <c r="AB942" s="75"/>
    </row>
    <row r="943" spans="2:28" ht="12.75" customHeight="1" x14ac:dyDescent="0.2">
      <c r="B943" s="75"/>
      <c r="C943" s="6"/>
      <c r="D943" s="6"/>
      <c r="E943" s="6"/>
      <c r="F943" s="6"/>
      <c r="G943" s="6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  <c r="AB943" s="75"/>
    </row>
    <row r="944" spans="2:28" ht="12.75" customHeight="1" x14ac:dyDescent="0.2">
      <c r="B944" s="75"/>
      <c r="C944" s="6"/>
      <c r="D944" s="6"/>
      <c r="E944" s="6"/>
      <c r="F944" s="6"/>
      <c r="G944" s="6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  <c r="AB944" s="75"/>
    </row>
    <row r="945" spans="2:28" ht="12.75" customHeight="1" x14ac:dyDescent="0.2">
      <c r="B945" s="75"/>
      <c r="C945" s="6"/>
      <c r="D945" s="6"/>
      <c r="E945" s="6"/>
      <c r="F945" s="6"/>
      <c r="G945" s="6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  <c r="AB945" s="75"/>
    </row>
    <row r="946" spans="2:28" ht="12.75" customHeight="1" x14ac:dyDescent="0.2">
      <c r="B946" s="75"/>
      <c r="C946" s="6"/>
      <c r="D946" s="6"/>
      <c r="E946" s="6"/>
      <c r="F946" s="6"/>
      <c r="G946" s="6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  <c r="AB946" s="75"/>
    </row>
    <row r="947" spans="2:28" ht="12.75" customHeight="1" x14ac:dyDescent="0.2">
      <c r="B947" s="75"/>
      <c r="C947" s="6"/>
      <c r="D947" s="6"/>
      <c r="E947" s="6"/>
      <c r="F947" s="6"/>
      <c r="G947" s="6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  <c r="AB947" s="75"/>
    </row>
    <row r="948" spans="2:28" ht="12.75" customHeight="1" x14ac:dyDescent="0.2">
      <c r="B948" s="75"/>
      <c r="C948" s="6"/>
      <c r="D948" s="6"/>
      <c r="E948" s="6"/>
      <c r="F948" s="6"/>
      <c r="G948" s="6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  <c r="AB948" s="75"/>
    </row>
    <row r="949" spans="2:28" ht="12.75" customHeight="1" x14ac:dyDescent="0.2">
      <c r="B949" s="75"/>
      <c r="C949" s="6"/>
      <c r="D949" s="6"/>
      <c r="E949" s="6"/>
      <c r="F949" s="6"/>
      <c r="G949" s="6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  <c r="AB949" s="75"/>
    </row>
    <row r="950" spans="2:28" ht="12.75" customHeight="1" x14ac:dyDescent="0.2">
      <c r="B950" s="75"/>
      <c r="C950" s="6"/>
      <c r="D950" s="6"/>
      <c r="E950" s="6"/>
      <c r="F950" s="6"/>
      <c r="G950" s="6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  <c r="AB950" s="75"/>
    </row>
    <row r="951" spans="2:28" ht="12.75" customHeight="1" x14ac:dyDescent="0.2">
      <c r="B951" s="75"/>
      <c r="C951" s="6"/>
      <c r="D951" s="6"/>
      <c r="E951" s="6"/>
      <c r="F951" s="6"/>
      <c r="G951" s="6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  <c r="AB951" s="75"/>
    </row>
    <row r="952" spans="2:28" ht="12.75" customHeight="1" x14ac:dyDescent="0.2">
      <c r="B952" s="75"/>
      <c r="C952" s="6"/>
      <c r="D952" s="6"/>
      <c r="E952" s="6"/>
      <c r="F952" s="6"/>
      <c r="G952" s="6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  <c r="AB952" s="75"/>
    </row>
    <row r="953" spans="2:28" ht="12.75" customHeight="1" x14ac:dyDescent="0.2">
      <c r="B953" s="75"/>
      <c r="C953" s="6"/>
      <c r="D953" s="6"/>
      <c r="E953" s="6"/>
      <c r="F953" s="6"/>
      <c r="G953" s="6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  <c r="AB953" s="75"/>
    </row>
    <row r="954" spans="2:28" ht="12.75" customHeight="1" x14ac:dyDescent="0.2">
      <c r="B954" s="75"/>
      <c r="C954" s="6"/>
      <c r="D954" s="6"/>
      <c r="E954" s="6"/>
      <c r="F954" s="6"/>
      <c r="G954" s="6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  <c r="AB954" s="75"/>
    </row>
    <row r="955" spans="2:28" ht="12.75" customHeight="1" x14ac:dyDescent="0.2">
      <c r="B955" s="75"/>
      <c r="C955" s="6"/>
      <c r="D955" s="6"/>
      <c r="E955" s="6"/>
      <c r="F955" s="6"/>
      <c r="G955" s="6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  <c r="AB955" s="75"/>
    </row>
    <row r="956" spans="2:28" ht="12.75" customHeight="1" x14ac:dyDescent="0.2">
      <c r="B956" s="75"/>
      <c r="C956" s="6"/>
      <c r="D956" s="6"/>
      <c r="E956" s="6"/>
      <c r="F956" s="6"/>
      <c r="G956" s="6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  <c r="AB956" s="75"/>
    </row>
    <row r="957" spans="2:28" ht="12.75" customHeight="1" x14ac:dyDescent="0.2">
      <c r="B957" s="75"/>
      <c r="C957" s="6"/>
      <c r="D957" s="6"/>
      <c r="E957" s="6"/>
      <c r="F957" s="6"/>
      <c r="G957" s="6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  <c r="AB957" s="75"/>
    </row>
    <row r="958" spans="2:28" ht="12.75" customHeight="1" x14ac:dyDescent="0.2">
      <c r="B958" s="75"/>
      <c r="C958" s="6"/>
      <c r="D958" s="6"/>
      <c r="E958" s="6"/>
      <c r="F958" s="6"/>
      <c r="G958" s="6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  <c r="AB958" s="75"/>
    </row>
    <row r="959" spans="2:28" ht="12.75" customHeight="1" x14ac:dyDescent="0.2">
      <c r="B959" s="75"/>
      <c r="C959" s="6"/>
      <c r="D959" s="6"/>
      <c r="E959" s="6"/>
      <c r="F959" s="6"/>
      <c r="G959" s="6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  <c r="AB959" s="75"/>
    </row>
    <row r="960" spans="2:28" ht="12.75" customHeight="1" x14ac:dyDescent="0.2">
      <c r="B960" s="75"/>
      <c r="C960" s="6"/>
      <c r="D960" s="6"/>
      <c r="E960" s="6"/>
      <c r="F960" s="6"/>
      <c r="G960" s="6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  <c r="AB960" s="75"/>
    </row>
    <row r="961" spans="2:28" ht="12.75" customHeight="1" x14ac:dyDescent="0.2">
      <c r="B961" s="75"/>
      <c r="C961" s="6"/>
      <c r="D961" s="6"/>
      <c r="E961" s="6"/>
      <c r="F961" s="6"/>
      <c r="G961" s="6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  <c r="AB961" s="75"/>
    </row>
    <row r="962" spans="2:28" ht="12.75" customHeight="1" x14ac:dyDescent="0.2">
      <c r="B962" s="75"/>
      <c r="C962" s="6"/>
      <c r="D962" s="6"/>
      <c r="E962" s="6"/>
      <c r="F962" s="6"/>
      <c r="G962" s="6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  <c r="AB962" s="75"/>
    </row>
    <row r="963" spans="2:28" ht="12.75" customHeight="1" x14ac:dyDescent="0.2">
      <c r="B963" s="75"/>
      <c r="C963" s="6"/>
      <c r="D963" s="6"/>
      <c r="E963" s="6"/>
      <c r="F963" s="6"/>
      <c r="G963" s="6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  <c r="AB963" s="75"/>
    </row>
    <row r="964" spans="2:28" ht="12.75" customHeight="1" x14ac:dyDescent="0.2">
      <c r="B964" s="75"/>
      <c r="C964" s="6"/>
      <c r="D964" s="6"/>
      <c r="E964" s="6"/>
      <c r="F964" s="6"/>
      <c r="G964" s="6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  <c r="AB964" s="75"/>
    </row>
    <row r="965" spans="2:28" ht="12.75" customHeight="1" x14ac:dyDescent="0.2">
      <c r="B965" s="75"/>
      <c r="C965" s="6"/>
      <c r="D965" s="6"/>
      <c r="E965" s="6"/>
      <c r="F965" s="6"/>
      <c r="G965" s="6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  <c r="AB965" s="75"/>
    </row>
    <row r="966" spans="2:28" ht="12.75" customHeight="1" x14ac:dyDescent="0.2">
      <c r="B966" s="75"/>
      <c r="C966" s="6"/>
      <c r="D966" s="6"/>
      <c r="E966" s="6"/>
      <c r="F966" s="6"/>
      <c r="G966" s="6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  <c r="AB966" s="75"/>
    </row>
    <row r="967" spans="2:28" ht="12.75" customHeight="1" x14ac:dyDescent="0.2">
      <c r="B967" s="75"/>
      <c r="C967" s="6"/>
      <c r="D967" s="6"/>
      <c r="E967" s="6"/>
      <c r="F967" s="6"/>
      <c r="G967" s="6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  <c r="AB967" s="75"/>
    </row>
    <row r="968" spans="2:28" ht="12.75" customHeight="1" x14ac:dyDescent="0.2">
      <c r="B968" s="75"/>
      <c r="C968" s="6"/>
      <c r="D968" s="6"/>
      <c r="E968" s="6"/>
      <c r="F968" s="6"/>
      <c r="G968" s="6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  <c r="AB968" s="75"/>
    </row>
    <row r="969" spans="2:28" ht="12.75" customHeight="1" x14ac:dyDescent="0.2">
      <c r="B969" s="75"/>
      <c r="C969" s="6"/>
      <c r="D969" s="6"/>
      <c r="E969" s="6"/>
      <c r="F969" s="6"/>
      <c r="G969" s="6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  <c r="AB969" s="75"/>
    </row>
    <row r="970" spans="2:28" ht="12.75" customHeight="1" x14ac:dyDescent="0.2">
      <c r="B970" s="75"/>
      <c r="C970" s="6"/>
      <c r="D970" s="6"/>
      <c r="E970" s="6"/>
      <c r="F970" s="6"/>
      <c r="G970" s="6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  <c r="AB970" s="75"/>
    </row>
    <row r="971" spans="2:28" ht="12.75" customHeight="1" x14ac:dyDescent="0.2">
      <c r="B971" s="75"/>
      <c r="C971" s="6"/>
      <c r="D971" s="6"/>
      <c r="E971" s="6"/>
      <c r="F971" s="6"/>
      <c r="G971" s="6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  <c r="AB971" s="75"/>
    </row>
    <row r="972" spans="2:28" ht="12.75" customHeight="1" x14ac:dyDescent="0.2">
      <c r="B972" s="75"/>
      <c r="C972" s="6"/>
      <c r="D972" s="6"/>
      <c r="E972" s="6"/>
      <c r="F972" s="6"/>
      <c r="G972" s="6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  <c r="AB972" s="75"/>
    </row>
    <row r="973" spans="2:28" ht="12.75" customHeight="1" x14ac:dyDescent="0.2">
      <c r="B973" s="75"/>
      <c r="C973" s="6"/>
      <c r="D973" s="6"/>
      <c r="E973" s="6"/>
      <c r="F973" s="6"/>
      <c r="G973" s="6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  <c r="AB973" s="75"/>
    </row>
    <row r="974" spans="2:28" ht="12.75" customHeight="1" x14ac:dyDescent="0.2">
      <c r="B974" s="75"/>
      <c r="C974" s="6"/>
      <c r="D974" s="6"/>
      <c r="E974" s="6"/>
      <c r="F974" s="6"/>
      <c r="G974" s="6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  <c r="AB974" s="75"/>
    </row>
    <row r="975" spans="2:28" ht="12.75" customHeight="1" x14ac:dyDescent="0.2">
      <c r="B975" s="75"/>
      <c r="C975" s="6"/>
      <c r="D975" s="6"/>
      <c r="E975" s="6"/>
      <c r="F975" s="6"/>
      <c r="G975" s="6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  <c r="AB975" s="75"/>
    </row>
    <row r="976" spans="2:28" ht="12.75" customHeight="1" x14ac:dyDescent="0.2">
      <c r="B976" s="75"/>
      <c r="C976" s="6"/>
      <c r="D976" s="6"/>
      <c r="E976" s="6"/>
      <c r="F976" s="6"/>
      <c r="G976" s="6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  <c r="AB976" s="75"/>
    </row>
    <row r="977" spans="2:28" ht="12.75" customHeight="1" x14ac:dyDescent="0.2">
      <c r="B977" s="75"/>
      <c r="C977" s="6"/>
      <c r="D977" s="6"/>
      <c r="E977" s="6"/>
      <c r="F977" s="6"/>
      <c r="G977" s="6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  <c r="AB977" s="75"/>
    </row>
    <row r="978" spans="2:28" ht="12.75" customHeight="1" x14ac:dyDescent="0.2">
      <c r="B978" s="75"/>
      <c r="C978" s="6"/>
      <c r="D978" s="6"/>
      <c r="E978" s="6"/>
      <c r="F978" s="6"/>
      <c r="G978" s="6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  <c r="AB978" s="75"/>
    </row>
    <row r="979" spans="2:28" ht="12.75" customHeight="1" x14ac:dyDescent="0.2">
      <c r="B979" s="75"/>
      <c r="C979" s="6"/>
      <c r="D979" s="6"/>
      <c r="E979" s="6"/>
      <c r="F979" s="6"/>
      <c r="G979" s="6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  <c r="AB979" s="75"/>
    </row>
    <row r="980" spans="2:28" ht="12.75" customHeight="1" x14ac:dyDescent="0.2">
      <c r="B980" s="75"/>
      <c r="C980" s="6"/>
      <c r="D980" s="6"/>
      <c r="E980" s="6"/>
      <c r="F980" s="6"/>
      <c r="G980" s="6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  <c r="AB980" s="75"/>
    </row>
    <row r="981" spans="2:28" ht="12.75" customHeight="1" x14ac:dyDescent="0.2">
      <c r="B981" s="75"/>
      <c r="C981" s="6"/>
      <c r="D981" s="6"/>
      <c r="E981" s="6"/>
      <c r="F981" s="6"/>
      <c r="G981" s="6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  <c r="AB981" s="75"/>
    </row>
    <row r="982" spans="2:28" ht="12.75" customHeight="1" x14ac:dyDescent="0.2">
      <c r="B982" s="75"/>
      <c r="C982" s="6"/>
      <c r="D982" s="6"/>
      <c r="E982" s="6"/>
      <c r="F982" s="6"/>
      <c r="G982" s="6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  <c r="AB982" s="75"/>
    </row>
    <row r="983" spans="2:28" ht="12.75" customHeight="1" x14ac:dyDescent="0.2">
      <c r="B983" s="75"/>
      <c r="C983" s="6"/>
      <c r="D983" s="6"/>
      <c r="E983" s="6"/>
      <c r="F983" s="6"/>
      <c r="G983" s="6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  <c r="AB983" s="75"/>
    </row>
    <row r="984" spans="2:28" ht="12.75" customHeight="1" x14ac:dyDescent="0.2">
      <c r="B984" s="75"/>
      <c r="C984" s="6"/>
      <c r="D984" s="6"/>
      <c r="E984" s="6"/>
      <c r="F984" s="6"/>
      <c r="G984" s="6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  <c r="AB984" s="75"/>
    </row>
    <row r="985" spans="2:28" ht="12.75" customHeight="1" x14ac:dyDescent="0.2">
      <c r="B985" s="75"/>
      <c r="C985" s="6"/>
      <c r="D985" s="6"/>
      <c r="E985" s="6"/>
      <c r="F985" s="6"/>
      <c r="G985" s="6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  <c r="AB985" s="75"/>
    </row>
    <row r="986" spans="2:28" ht="12.75" customHeight="1" x14ac:dyDescent="0.2">
      <c r="B986" s="75"/>
      <c r="C986" s="6"/>
      <c r="D986" s="6"/>
      <c r="E986" s="6"/>
      <c r="F986" s="6"/>
      <c r="G986" s="6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  <c r="AB986" s="75"/>
    </row>
    <row r="987" spans="2:28" ht="12.75" customHeight="1" x14ac:dyDescent="0.2">
      <c r="B987" s="75"/>
      <c r="C987" s="6"/>
      <c r="D987" s="6"/>
      <c r="E987" s="6"/>
      <c r="F987" s="6"/>
      <c r="G987" s="6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  <c r="AB987" s="75"/>
    </row>
    <row r="988" spans="2:28" ht="12.75" customHeight="1" x14ac:dyDescent="0.2">
      <c r="B988" s="75"/>
      <c r="C988" s="6"/>
      <c r="D988" s="6"/>
      <c r="E988" s="6"/>
      <c r="F988" s="6"/>
      <c r="G988" s="6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  <c r="AB988" s="75"/>
    </row>
    <row r="989" spans="2:28" ht="12.75" customHeight="1" x14ac:dyDescent="0.2">
      <c r="B989" s="75"/>
      <c r="C989" s="6"/>
      <c r="D989" s="6"/>
      <c r="E989" s="6"/>
      <c r="F989" s="6"/>
      <c r="G989" s="6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  <c r="AB989" s="75"/>
    </row>
    <row r="990" spans="2:28" ht="12.75" customHeight="1" x14ac:dyDescent="0.2">
      <c r="B990" s="75"/>
      <c r="C990" s="6"/>
      <c r="D990" s="6"/>
      <c r="E990" s="6"/>
      <c r="F990" s="6"/>
      <c r="G990" s="6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  <c r="AB990" s="75"/>
    </row>
    <row r="991" spans="2:28" ht="12.75" customHeight="1" x14ac:dyDescent="0.2">
      <c r="B991" s="75"/>
      <c r="C991" s="6"/>
      <c r="D991" s="6"/>
      <c r="E991" s="6"/>
      <c r="F991" s="6"/>
      <c r="G991" s="6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  <c r="AB991" s="75"/>
    </row>
    <row r="992" spans="2:28" ht="12.75" customHeight="1" x14ac:dyDescent="0.2">
      <c r="B992" s="75"/>
      <c r="C992" s="6"/>
      <c r="D992" s="6"/>
      <c r="E992" s="6"/>
      <c r="F992" s="6"/>
      <c r="G992" s="6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  <c r="AB992" s="75"/>
    </row>
    <row r="993" spans="2:28" ht="12.75" customHeight="1" x14ac:dyDescent="0.2">
      <c r="B993" s="75"/>
      <c r="C993" s="6"/>
      <c r="D993" s="6"/>
      <c r="E993" s="6"/>
      <c r="F993" s="6"/>
      <c r="G993" s="6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  <c r="AB993" s="75"/>
    </row>
    <row r="994" spans="2:28" ht="12.75" customHeight="1" x14ac:dyDescent="0.2">
      <c r="B994" s="75"/>
      <c r="C994" s="6"/>
      <c r="D994" s="6"/>
      <c r="E994" s="6"/>
      <c r="F994" s="6"/>
      <c r="G994" s="6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  <c r="AB994" s="75"/>
    </row>
    <row r="995" spans="2:28" ht="12.75" customHeight="1" x14ac:dyDescent="0.2">
      <c r="B995" s="75"/>
      <c r="C995" s="6"/>
      <c r="D995" s="6"/>
      <c r="E995" s="6"/>
      <c r="F995" s="6"/>
      <c r="G995" s="6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  <c r="AB995" s="75"/>
    </row>
    <row r="996" spans="2:28" ht="12.75" customHeight="1" x14ac:dyDescent="0.2">
      <c r="B996" s="75"/>
      <c r="C996" s="6"/>
      <c r="D996" s="6"/>
      <c r="E996" s="6"/>
      <c r="F996" s="6"/>
      <c r="G996" s="6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  <c r="AB996" s="75"/>
    </row>
    <row r="997" spans="2:28" ht="12.75" customHeight="1" x14ac:dyDescent="0.2">
      <c r="B997" s="75"/>
      <c r="C997" s="6"/>
      <c r="D997" s="6"/>
      <c r="E997" s="6"/>
      <c r="F997" s="6"/>
      <c r="G997" s="6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  <c r="AB997" s="75"/>
    </row>
    <row r="998" spans="2:28" ht="12.75" customHeight="1" x14ac:dyDescent="0.2">
      <c r="B998" s="75"/>
      <c r="C998" s="6"/>
      <c r="D998" s="6"/>
      <c r="E998" s="6"/>
      <c r="F998" s="6"/>
      <c r="G998" s="6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  <c r="AB998" s="75"/>
    </row>
    <row r="999" spans="2:28" ht="12.75" customHeight="1" x14ac:dyDescent="0.2">
      <c r="B999" s="75"/>
      <c r="C999" s="6"/>
      <c r="D999" s="6"/>
      <c r="E999" s="6"/>
      <c r="F999" s="6"/>
      <c r="G999" s="6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  <c r="AB999" s="75"/>
    </row>
    <row r="1000" spans="2:28" ht="12.75" customHeight="1" x14ac:dyDescent="0.2">
      <c r="B1000" s="75"/>
      <c r="C1000" s="6"/>
      <c r="D1000" s="6"/>
      <c r="E1000" s="6"/>
      <c r="F1000" s="6"/>
      <c r="G1000" s="6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  <c r="AB1000" s="75"/>
    </row>
  </sheetData>
  <sheetProtection algorithmName="SHA-512" hashValue="f0IsSgPCnxlpWWSvituFSNMpYfN3NB4ry1ik0r8SEjDIoloC4vPiZnNQ3awttklKJWOu93hjPQq9+l3v98CfQA==" saltValue="N3rI6zQjiijCuhadwApFCA==" spinCount="100000" sheet="1" objects="1" scenarios="1"/>
  <protectedRanges>
    <protectedRange sqref="D45:H47" name="RESUMO"/>
  </protectedRanges>
  <mergeCells count="35">
    <mergeCell ref="D45:H45"/>
    <mergeCell ref="D46:H46"/>
    <mergeCell ref="D47:H47"/>
    <mergeCell ref="C26:H26"/>
    <mergeCell ref="C27:H27"/>
    <mergeCell ref="D30:H30"/>
    <mergeCell ref="D31:H31"/>
    <mergeCell ref="D32:H32"/>
    <mergeCell ref="D33:H33"/>
    <mergeCell ref="D34:H34"/>
    <mergeCell ref="D25:H25"/>
    <mergeCell ref="D36:H36"/>
    <mergeCell ref="D37:H37"/>
    <mergeCell ref="C39:H39"/>
    <mergeCell ref="C44:H44"/>
    <mergeCell ref="D19:H19"/>
    <mergeCell ref="D20:H20"/>
    <mergeCell ref="C22:H22"/>
    <mergeCell ref="D23:H23"/>
    <mergeCell ref="D24:H24"/>
    <mergeCell ref="D14:H14"/>
    <mergeCell ref="D15:H15"/>
    <mergeCell ref="D16:H16"/>
    <mergeCell ref="C17:H17"/>
    <mergeCell ref="D18:H18"/>
    <mergeCell ref="D9:H9"/>
    <mergeCell ref="D10:H10"/>
    <mergeCell ref="D11:H11"/>
    <mergeCell ref="D12:H12"/>
    <mergeCell ref="D13:H13"/>
    <mergeCell ref="C4:H4"/>
    <mergeCell ref="C5:H5"/>
    <mergeCell ref="C6:H6"/>
    <mergeCell ref="D7:H7"/>
    <mergeCell ref="D8:H8"/>
  </mergeCells>
  <printOptions horizontalCentered="1"/>
  <pageMargins left="0.78740157480314965" right="0.78740157480314965" top="0.78740157480314965" bottom="0.78740157480314965" header="0" footer="0"/>
  <pageSetup paperSize="9" fitToHeight="0" orientation="portrait"/>
  <headerFooter>
    <oddFooter>&amp;CPágina &amp;P de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Z1000"/>
  <sheetViews>
    <sheetView topLeftCell="A16" workbookViewId="0">
      <selection activeCell="G13" sqref="G13"/>
    </sheetView>
  </sheetViews>
  <sheetFormatPr defaultColWidth="12.5703125" defaultRowHeight="15" customHeight="1" x14ac:dyDescent="0.2"/>
  <cols>
    <col min="1" max="1" width="5.140625" customWidth="1"/>
    <col min="2" max="2" width="9.140625" customWidth="1"/>
    <col min="3" max="3" width="18.85546875" customWidth="1"/>
    <col min="4" max="4" width="16.5703125" customWidth="1"/>
    <col min="5" max="5" width="85.85546875" customWidth="1"/>
    <col min="6" max="7" width="11.7109375" customWidth="1"/>
    <col min="8" max="8" width="24.28515625" customWidth="1"/>
    <col min="9" max="26" width="9.140625" customWidth="1"/>
  </cols>
  <sheetData>
    <row r="1" spans="1:26" x14ac:dyDescent="0.25">
      <c r="A1" s="111"/>
      <c r="B1" s="112"/>
      <c r="C1" s="113"/>
      <c r="D1" s="114"/>
      <c r="E1" s="112"/>
      <c r="F1" s="115"/>
      <c r="G1" s="115"/>
      <c r="H1" s="115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</row>
    <row r="2" spans="1:26" ht="90" customHeight="1" x14ac:dyDescent="0.2">
      <c r="A2" s="111"/>
      <c r="B2" s="266" t="s">
        <v>109</v>
      </c>
      <c r="C2" s="220"/>
      <c r="D2" s="220"/>
      <c r="E2" s="220"/>
      <c r="F2" s="220"/>
      <c r="G2" s="220"/>
      <c r="H2" s="210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</row>
    <row r="3" spans="1:26" ht="90" customHeight="1" x14ac:dyDescent="0.2">
      <c r="A3" s="111"/>
      <c r="B3" s="116" t="s">
        <v>110</v>
      </c>
      <c r="C3" s="116" t="s">
        <v>111</v>
      </c>
      <c r="D3" s="116" t="s">
        <v>112</v>
      </c>
      <c r="E3" s="116" t="s">
        <v>0</v>
      </c>
      <c r="F3" s="116" t="s">
        <v>113</v>
      </c>
      <c r="G3" s="116" t="s">
        <v>114</v>
      </c>
      <c r="H3" s="116" t="s">
        <v>115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spans="1:26" ht="125.25" customHeight="1" x14ac:dyDescent="0.2">
      <c r="A4" s="111"/>
      <c r="B4" s="117">
        <v>1</v>
      </c>
      <c r="C4" s="117" t="s">
        <v>116</v>
      </c>
      <c r="D4" s="117" t="s">
        <v>117</v>
      </c>
      <c r="E4" s="118" t="s">
        <v>118</v>
      </c>
      <c r="F4" s="119"/>
      <c r="G4" s="120">
        <f t="shared" ref="G4:G8" si="0">F4*2</f>
        <v>0</v>
      </c>
      <c r="H4" s="120">
        <f t="shared" ref="H4:H8" si="1">G4/12</f>
        <v>0</v>
      </c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</row>
    <row r="5" spans="1:26" ht="54.75" customHeight="1" x14ac:dyDescent="0.2">
      <c r="A5" s="111"/>
      <c r="B5" s="117">
        <v>2</v>
      </c>
      <c r="C5" s="117" t="s">
        <v>116</v>
      </c>
      <c r="D5" s="117" t="s">
        <v>119</v>
      </c>
      <c r="E5" s="118" t="s">
        <v>120</v>
      </c>
      <c r="F5" s="119"/>
      <c r="G5" s="120">
        <f t="shared" si="0"/>
        <v>0</v>
      </c>
      <c r="H5" s="120">
        <f t="shared" si="1"/>
        <v>0</v>
      </c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</row>
    <row r="6" spans="1:26" ht="30" x14ac:dyDescent="0.2">
      <c r="A6" s="111"/>
      <c r="B6" s="117">
        <v>3</v>
      </c>
      <c r="C6" s="118" t="s">
        <v>116</v>
      </c>
      <c r="D6" s="118" t="s">
        <v>121</v>
      </c>
      <c r="E6" s="118" t="s">
        <v>122</v>
      </c>
      <c r="F6" s="119"/>
      <c r="G6" s="120">
        <f t="shared" si="0"/>
        <v>0</v>
      </c>
      <c r="H6" s="120">
        <f t="shared" si="1"/>
        <v>0</v>
      </c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</row>
    <row r="7" spans="1:26" ht="30" x14ac:dyDescent="0.2">
      <c r="A7" s="111"/>
      <c r="B7" s="117">
        <v>4</v>
      </c>
      <c r="C7" s="117" t="s">
        <v>123</v>
      </c>
      <c r="D7" s="117" t="s">
        <v>124</v>
      </c>
      <c r="E7" s="118" t="s">
        <v>125</v>
      </c>
      <c r="F7" s="119"/>
      <c r="G7" s="120">
        <f t="shared" si="0"/>
        <v>0</v>
      </c>
      <c r="H7" s="120">
        <f t="shared" si="1"/>
        <v>0</v>
      </c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</row>
    <row r="8" spans="1:26" ht="30" x14ac:dyDescent="0.2">
      <c r="A8" s="111"/>
      <c r="B8" s="117">
        <v>5</v>
      </c>
      <c r="C8" s="117" t="s">
        <v>123</v>
      </c>
      <c r="D8" s="117" t="s">
        <v>126</v>
      </c>
      <c r="E8" s="117" t="s">
        <v>127</v>
      </c>
      <c r="F8" s="119"/>
      <c r="G8" s="120">
        <f t="shared" si="0"/>
        <v>0</v>
      </c>
      <c r="H8" s="120">
        <f t="shared" si="1"/>
        <v>0</v>
      </c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</row>
    <row r="9" spans="1:26" ht="15" customHeight="1" x14ac:dyDescent="0.2">
      <c r="A9" s="111"/>
      <c r="B9" s="267" t="s">
        <v>128</v>
      </c>
      <c r="C9" s="220"/>
      <c r="D9" s="220"/>
      <c r="E9" s="210"/>
      <c r="F9" s="121">
        <f t="shared" ref="F9:H9" si="2">SUM(F4:F8)</f>
        <v>0</v>
      </c>
      <c r="G9" s="121">
        <f t="shared" si="2"/>
        <v>0</v>
      </c>
      <c r="H9" s="121">
        <f t="shared" si="2"/>
        <v>0</v>
      </c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</row>
    <row r="10" spans="1:26" x14ac:dyDescent="0.2">
      <c r="A10" s="111"/>
      <c r="B10" s="122"/>
      <c r="C10" s="122"/>
      <c r="D10" s="122"/>
      <c r="E10" s="123"/>
      <c r="F10" s="124"/>
      <c r="G10" s="124"/>
      <c r="H10" s="124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 spans="1:26" ht="84.75" customHeight="1" x14ac:dyDescent="0.2">
      <c r="A11" s="111"/>
      <c r="B11" s="266" t="s">
        <v>129</v>
      </c>
      <c r="C11" s="220"/>
      <c r="D11" s="220"/>
      <c r="E11" s="220"/>
      <c r="F11" s="220"/>
      <c r="G11" s="220"/>
      <c r="H11" s="210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spans="1:26" ht="75" x14ac:dyDescent="0.2">
      <c r="A12" s="111"/>
      <c r="B12" s="116" t="s">
        <v>110</v>
      </c>
      <c r="C12" s="116" t="s">
        <v>111</v>
      </c>
      <c r="D12" s="116" t="s">
        <v>112</v>
      </c>
      <c r="E12" s="116" t="s">
        <v>0</v>
      </c>
      <c r="F12" s="116" t="s">
        <v>113</v>
      </c>
      <c r="G12" s="116" t="s">
        <v>114</v>
      </c>
      <c r="H12" s="116" t="s">
        <v>115</v>
      </c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 spans="1:26" ht="112.5" customHeight="1" x14ac:dyDescent="0.2">
      <c r="A13" s="111"/>
      <c r="B13" s="117">
        <v>1</v>
      </c>
      <c r="C13" s="117" t="s">
        <v>116</v>
      </c>
      <c r="D13" s="117" t="s">
        <v>130</v>
      </c>
      <c r="E13" s="117" t="s">
        <v>131</v>
      </c>
      <c r="F13" s="119"/>
      <c r="G13" s="120">
        <f t="shared" ref="G13:G18" si="3">F13*2</f>
        <v>0</v>
      </c>
      <c r="H13" s="120">
        <f t="shared" ref="H13:H18" si="4">G13/12</f>
        <v>0</v>
      </c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ht="105.75" customHeight="1" x14ac:dyDescent="0.2">
      <c r="A14" s="111"/>
      <c r="B14" s="117">
        <v>2</v>
      </c>
      <c r="C14" s="117" t="s">
        <v>132</v>
      </c>
      <c r="D14" s="117" t="s">
        <v>133</v>
      </c>
      <c r="E14" s="118" t="s">
        <v>134</v>
      </c>
      <c r="F14" s="119"/>
      <c r="G14" s="120">
        <f t="shared" si="3"/>
        <v>0</v>
      </c>
      <c r="H14" s="120">
        <f t="shared" si="4"/>
        <v>0</v>
      </c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 spans="1:26" ht="30" x14ac:dyDescent="0.2">
      <c r="A15" s="111"/>
      <c r="B15" s="117">
        <v>3</v>
      </c>
      <c r="C15" s="117" t="s">
        <v>123</v>
      </c>
      <c r="D15" s="117" t="s">
        <v>135</v>
      </c>
      <c r="E15" s="118" t="s">
        <v>136</v>
      </c>
      <c r="F15" s="119"/>
      <c r="G15" s="120">
        <f t="shared" si="3"/>
        <v>0</v>
      </c>
      <c r="H15" s="120">
        <f t="shared" si="4"/>
        <v>0</v>
      </c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 spans="1:26" ht="30" x14ac:dyDescent="0.2">
      <c r="A16" s="111"/>
      <c r="B16" s="117">
        <v>4</v>
      </c>
      <c r="C16" s="117" t="s">
        <v>137</v>
      </c>
      <c r="D16" s="117" t="s">
        <v>138</v>
      </c>
      <c r="E16" s="117" t="s">
        <v>139</v>
      </c>
      <c r="F16" s="119"/>
      <c r="G16" s="120">
        <f t="shared" si="3"/>
        <v>0</v>
      </c>
      <c r="H16" s="120">
        <f t="shared" si="4"/>
        <v>0</v>
      </c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 spans="1:26" ht="60" x14ac:dyDescent="0.2">
      <c r="A17" s="111"/>
      <c r="B17" s="117">
        <v>5</v>
      </c>
      <c r="C17" s="117" t="s">
        <v>132</v>
      </c>
      <c r="D17" s="117" t="s">
        <v>140</v>
      </c>
      <c r="E17" s="118" t="s">
        <v>141</v>
      </c>
      <c r="F17" s="119"/>
      <c r="G17" s="120">
        <f t="shared" si="3"/>
        <v>0</v>
      </c>
      <c r="H17" s="120">
        <f t="shared" si="4"/>
        <v>0</v>
      </c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 spans="1:26" ht="30" x14ac:dyDescent="0.2">
      <c r="A18" s="111"/>
      <c r="B18" s="117">
        <v>6</v>
      </c>
      <c r="C18" s="117" t="s">
        <v>132</v>
      </c>
      <c r="D18" s="117" t="s">
        <v>142</v>
      </c>
      <c r="E18" s="118" t="s">
        <v>143</v>
      </c>
      <c r="F18" s="119"/>
      <c r="G18" s="120">
        <f t="shared" si="3"/>
        <v>0</v>
      </c>
      <c r="H18" s="120">
        <f t="shared" si="4"/>
        <v>0</v>
      </c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 spans="1:26" ht="24.75" customHeight="1" x14ac:dyDescent="0.2">
      <c r="A19" s="111"/>
      <c r="B19" s="267" t="s">
        <v>128</v>
      </c>
      <c r="C19" s="220"/>
      <c r="D19" s="220"/>
      <c r="E19" s="210"/>
      <c r="F19" s="121">
        <f t="shared" ref="F19:H19" si="5">SUM(F13:F18)</f>
        <v>0</v>
      </c>
      <c r="G19" s="121">
        <f t="shared" si="5"/>
        <v>0</v>
      </c>
      <c r="H19" s="121">
        <f t="shared" si="5"/>
        <v>0</v>
      </c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 spans="1:26" x14ac:dyDescent="0.25">
      <c r="A20" s="111"/>
      <c r="B20" s="112"/>
      <c r="C20" s="113"/>
      <c r="D20" s="113"/>
      <c r="E20" s="112"/>
      <c r="F20" s="115"/>
      <c r="G20" s="115"/>
      <c r="H20" s="115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</row>
    <row r="21" spans="1:26" ht="15.75" customHeight="1" x14ac:dyDescent="0.25">
      <c r="A21" s="111"/>
      <c r="B21" s="112"/>
      <c r="C21" s="113"/>
      <c r="D21" s="113"/>
      <c r="E21" s="112"/>
      <c r="F21" s="115"/>
      <c r="G21" s="115"/>
      <c r="H21" s="115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 spans="1:26" ht="15.75" customHeight="1" x14ac:dyDescent="0.25">
      <c r="A22" s="111"/>
      <c r="B22" s="112"/>
      <c r="C22" s="113"/>
      <c r="D22" s="113"/>
      <c r="E22" s="112"/>
      <c r="F22" s="268" t="s">
        <v>144</v>
      </c>
      <c r="G22" s="229"/>
      <c r="H22" s="125">
        <f>(H9+H19)/2</f>
        <v>0</v>
      </c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spans="1:26" ht="15.75" customHeight="1" x14ac:dyDescent="0.25">
      <c r="A23" s="111"/>
      <c r="B23" s="112"/>
      <c r="C23" s="113"/>
      <c r="D23" s="113"/>
      <c r="E23" s="112"/>
      <c r="F23" s="115"/>
      <c r="G23" s="115"/>
      <c r="H23" s="115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 spans="1:26" ht="15.75" customHeight="1" x14ac:dyDescent="0.25">
      <c r="A24" s="111"/>
      <c r="B24" s="112"/>
      <c r="C24" s="113"/>
      <c r="D24" s="113"/>
      <c r="E24" s="112"/>
      <c r="F24" s="115"/>
      <c r="G24" s="115"/>
      <c r="H24" s="115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</row>
    <row r="25" spans="1:26" ht="15.75" customHeight="1" x14ac:dyDescent="0.25">
      <c r="A25" s="111"/>
      <c r="B25" s="112"/>
      <c r="C25" s="113"/>
      <c r="D25" s="113"/>
      <c r="E25" s="112"/>
      <c r="F25" s="115"/>
      <c r="G25" s="115"/>
      <c r="H25" s="115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</row>
    <row r="26" spans="1:26" ht="15.75" customHeight="1" x14ac:dyDescent="0.25">
      <c r="A26" s="111"/>
      <c r="B26" s="112"/>
      <c r="C26" s="113"/>
      <c r="D26" s="113"/>
      <c r="E26" s="112"/>
      <c r="F26" s="115"/>
      <c r="G26" s="115"/>
      <c r="H26" s="115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</row>
    <row r="27" spans="1:26" ht="15.75" customHeight="1" x14ac:dyDescent="0.25">
      <c r="A27" s="111"/>
      <c r="B27" s="112"/>
      <c r="C27" s="113"/>
      <c r="D27" s="113"/>
      <c r="E27" s="112"/>
      <c r="F27" s="115"/>
      <c r="G27" s="115"/>
      <c r="H27" s="115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 spans="1:26" ht="15.75" customHeight="1" x14ac:dyDescent="0.25">
      <c r="A28" s="111"/>
      <c r="B28" s="112"/>
      <c r="C28" s="113"/>
      <c r="D28" s="113"/>
      <c r="E28" s="112"/>
      <c r="F28" s="115"/>
      <c r="G28" s="115"/>
      <c r="H28" s="115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</row>
    <row r="29" spans="1:26" ht="15.75" customHeight="1" x14ac:dyDescent="0.25">
      <c r="A29" s="111"/>
      <c r="B29" s="112"/>
      <c r="C29" s="113"/>
      <c r="D29" s="113"/>
      <c r="E29" s="112"/>
      <c r="F29" s="115"/>
      <c r="G29" s="115"/>
      <c r="H29" s="115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</row>
    <row r="30" spans="1:26" ht="15.75" customHeight="1" x14ac:dyDescent="0.25">
      <c r="A30" s="111"/>
      <c r="B30" s="112"/>
      <c r="C30" s="113"/>
      <c r="D30" s="113"/>
      <c r="E30" s="112"/>
      <c r="F30" s="115"/>
      <c r="G30" s="115"/>
      <c r="H30" s="115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</row>
    <row r="31" spans="1:26" ht="15.75" customHeight="1" x14ac:dyDescent="0.25">
      <c r="A31" s="111"/>
      <c r="B31" s="112"/>
      <c r="C31" s="113"/>
      <c r="D31" s="113"/>
      <c r="E31" s="112"/>
      <c r="F31" s="115"/>
      <c r="G31" s="115"/>
      <c r="H31" s="115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 spans="1:26" ht="15.75" customHeight="1" x14ac:dyDescent="0.25">
      <c r="A32" s="111"/>
      <c r="B32" s="112"/>
      <c r="C32" s="113"/>
      <c r="D32" s="113"/>
      <c r="E32" s="112"/>
      <c r="F32" s="115"/>
      <c r="G32" s="115"/>
      <c r="H32" s="115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</row>
    <row r="33" spans="1:26" ht="15.75" customHeight="1" x14ac:dyDescent="0.25">
      <c r="A33" s="111"/>
      <c r="B33" s="112"/>
      <c r="C33" s="113"/>
      <c r="D33" s="113"/>
      <c r="E33" s="112"/>
      <c r="F33" s="115"/>
      <c r="G33" s="115"/>
      <c r="H33" s="115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</row>
    <row r="34" spans="1:26" ht="15.75" customHeight="1" x14ac:dyDescent="0.25">
      <c r="A34" s="111"/>
      <c r="B34" s="112"/>
      <c r="C34" s="113"/>
      <c r="D34" s="113"/>
      <c r="E34" s="112"/>
      <c r="F34" s="115"/>
      <c r="G34" s="115"/>
      <c r="H34" s="115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</row>
    <row r="35" spans="1:26" ht="15.75" customHeight="1" x14ac:dyDescent="0.25">
      <c r="A35" s="111"/>
      <c r="B35" s="112"/>
      <c r="C35" s="113"/>
      <c r="D35" s="113"/>
      <c r="E35" s="112"/>
      <c r="F35" s="115"/>
      <c r="G35" s="115"/>
      <c r="H35" s="115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</row>
    <row r="36" spans="1:26" ht="15.75" customHeight="1" x14ac:dyDescent="0.25">
      <c r="A36" s="111"/>
      <c r="B36" s="112"/>
      <c r="C36" s="113"/>
      <c r="D36" s="113"/>
      <c r="E36" s="112"/>
      <c r="F36" s="115"/>
      <c r="G36" s="115"/>
      <c r="H36" s="115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</row>
    <row r="37" spans="1:26" ht="15.75" customHeight="1" x14ac:dyDescent="0.25">
      <c r="A37" s="111"/>
      <c r="B37" s="112"/>
      <c r="C37" s="113"/>
      <c r="D37" s="113"/>
      <c r="E37" s="112"/>
      <c r="F37" s="115"/>
      <c r="G37" s="115"/>
      <c r="H37" s="115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</row>
    <row r="38" spans="1:26" ht="15.75" customHeight="1" x14ac:dyDescent="0.25">
      <c r="A38" s="111"/>
      <c r="B38" s="112"/>
      <c r="C38" s="113"/>
      <c r="D38" s="113"/>
      <c r="E38" s="112"/>
      <c r="F38" s="115"/>
      <c r="G38" s="115"/>
      <c r="H38" s="115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</row>
    <row r="39" spans="1:26" ht="15.75" customHeight="1" x14ac:dyDescent="0.25">
      <c r="A39" s="111"/>
      <c r="B39" s="112"/>
      <c r="C39" s="113"/>
      <c r="D39" s="113"/>
      <c r="E39" s="112"/>
      <c r="F39" s="115"/>
      <c r="G39" s="115"/>
      <c r="H39" s="115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</row>
    <row r="40" spans="1:26" ht="15.75" customHeight="1" x14ac:dyDescent="0.25">
      <c r="A40" s="111"/>
      <c r="B40" s="112"/>
      <c r="C40" s="113"/>
      <c r="D40" s="113"/>
      <c r="E40" s="112"/>
      <c r="F40" s="115"/>
      <c r="G40" s="115"/>
      <c r="H40" s="115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</row>
    <row r="41" spans="1:26" ht="15.75" customHeight="1" x14ac:dyDescent="0.25">
      <c r="A41" s="111"/>
      <c r="B41" s="112"/>
      <c r="C41" s="113"/>
      <c r="D41" s="113"/>
      <c r="E41" s="112"/>
      <c r="F41" s="115"/>
      <c r="G41" s="115"/>
      <c r="H41" s="115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</row>
    <row r="42" spans="1:26" ht="15.75" customHeight="1" x14ac:dyDescent="0.25">
      <c r="A42" s="111"/>
      <c r="B42" s="112"/>
      <c r="C42" s="113"/>
      <c r="D42" s="113"/>
      <c r="E42" s="112"/>
      <c r="F42" s="115"/>
      <c r="G42" s="115"/>
      <c r="H42" s="115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</row>
    <row r="43" spans="1:26" ht="15.75" customHeight="1" x14ac:dyDescent="0.25">
      <c r="A43" s="111"/>
      <c r="B43" s="112"/>
      <c r="C43" s="113"/>
      <c r="D43" s="113"/>
      <c r="E43" s="112"/>
      <c r="F43" s="115"/>
      <c r="G43" s="115"/>
      <c r="H43" s="115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</row>
    <row r="44" spans="1:26" ht="15.75" customHeight="1" x14ac:dyDescent="0.25">
      <c r="A44" s="111"/>
      <c r="B44" s="112"/>
      <c r="C44" s="113"/>
      <c r="D44" s="113"/>
      <c r="E44" s="112"/>
      <c r="F44" s="115"/>
      <c r="G44" s="115"/>
      <c r="H44" s="115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</row>
    <row r="45" spans="1:26" ht="15.75" customHeight="1" x14ac:dyDescent="0.25">
      <c r="A45" s="111"/>
      <c r="B45" s="112"/>
      <c r="C45" s="113"/>
      <c r="D45" s="113"/>
      <c r="E45" s="112"/>
      <c r="F45" s="115"/>
      <c r="G45" s="115"/>
      <c r="H45" s="115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</row>
    <row r="46" spans="1:26" ht="15.75" customHeight="1" x14ac:dyDescent="0.25">
      <c r="A46" s="111"/>
      <c r="B46" s="112"/>
      <c r="C46" s="113"/>
      <c r="D46" s="113"/>
      <c r="E46" s="112"/>
      <c r="F46" s="115"/>
      <c r="G46" s="115"/>
      <c r="H46" s="115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</row>
    <row r="47" spans="1:26" ht="15.75" customHeight="1" x14ac:dyDescent="0.25">
      <c r="A47" s="111"/>
      <c r="B47" s="112"/>
      <c r="C47" s="113"/>
      <c r="D47" s="113"/>
      <c r="E47" s="112"/>
      <c r="F47" s="115"/>
      <c r="G47" s="115"/>
      <c r="H47" s="115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</row>
    <row r="48" spans="1:26" ht="15.75" customHeight="1" x14ac:dyDescent="0.25">
      <c r="A48" s="111"/>
      <c r="B48" s="112"/>
      <c r="C48" s="113"/>
      <c r="D48" s="113"/>
      <c r="E48" s="112"/>
      <c r="F48" s="115"/>
      <c r="G48" s="115"/>
      <c r="H48" s="115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</row>
    <row r="49" spans="1:26" ht="15.75" customHeight="1" x14ac:dyDescent="0.25">
      <c r="A49" s="111"/>
      <c r="B49" s="112"/>
      <c r="C49" s="113"/>
      <c r="D49" s="113"/>
      <c r="E49" s="112"/>
      <c r="F49" s="115"/>
      <c r="G49" s="115"/>
      <c r="H49" s="115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</row>
    <row r="50" spans="1:26" ht="15.75" customHeight="1" x14ac:dyDescent="0.25">
      <c r="A50" s="111"/>
      <c r="B50" s="112"/>
      <c r="C50" s="113"/>
      <c r="D50" s="113"/>
      <c r="E50" s="112"/>
      <c r="F50" s="115"/>
      <c r="G50" s="115"/>
      <c r="H50" s="115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</row>
    <row r="51" spans="1:26" ht="15.75" customHeight="1" x14ac:dyDescent="0.25">
      <c r="A51" s="111"/>
      <c r="B51" s="112"/>
      <c r="C51" s="113"/>
      <c r="D51" s="113"/>
      <c r="E51" s="112"/>
      <c r="F51" s="115"/>
      <c r="G51" s="115"/>
      <c r="H51" s="115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</row>
    <row r="52" spans="1:26" ht="15.75" customHeight="1" x14ac:dyDescent="0.25">
      <c r="A52" s="111"/>
      <c r="B52" s="112"/>
      <c r="C52" s="113"/>
      <c r="D52" s="113"/>
      <c r="E52" s="112"/>
      <c r="F52" s="115"/>
      <c r="G52" s="115"/>
      <c r="H52" s="115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</row>
    <row r="53" spans="1:26" ht="15.75" customHeight="1" x14ac:dyDescent="0.25">
      <c r="A53" s="111"/>
      <c r="B53" s="112"/>
      <c r="C53" s="113"/>
      <c r="D53" s="113"/>
      <c r="E53" s="112"/>
      <c r="F53" s="115"/>
      <c r="G53" s="115"/>
      <c r="H53" s="115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</row>
    <row r="54" spans="1:26" ht="15.75" customHeight="1" x14ac:dyDescent="0.25">
      <c r="A54" s="111"/>
      <c r="B54" s="112"/>
      <c r="C54" s="113"/>
      <c r="D54" s="113"/>
      <c r="E54" s="112"/>
      <c r="F54" s="115"/>
      <c r="G54" s="115"/>
      <c r="H54" s="115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</row>
    <row r="55" spans="1:26" ht="15.75" customHeight="1" x14ac:dyDescent="0.25">
      <c r="A55" s="111"/>
      <c r="B55" s="112"/>
      <c r="C55" s="113"/>
      <c r="D55" s="113"/>
      <c r="E55" s="112"/>
      <c r="F55" s="115"/>
      <c r="G55" s="115"/>
      <c r="H55" s="115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</row>
    <row r="56" spans="1:26" ht="15.75" customHeight="1" x14ac:dyDescent="0.25">
      <c r="A56" s="111"/>
      <c r="B56" s="112"/>
      <c r="C56" s="113"/>
      <c r="D56" s="113"/>
      <c r="E56" s="112"/>
      <c r="F56" s="115"/>
      <c r="G56" s="115"/>
      <c r="H56" s="115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</row>
    <row r="57" spans="1:26" ht="15.75" customHeight="1" x14ac:dyDescent="0.25">
      <c r="A57" s="111"/>
      <c r="B57" s="112"/>
      <c r="C57" s="113"/>
      <c r="D57" s="113"/>
      <c r="E57" s="112"/>
      <c r="F57" s="115"/>
      <c r="G57" s="115"/>
      <c r="H57" s="115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 spans="1:26" ht="15.75" customHeight="1" x14ac:dyDescent="0.25">
      <c r="A58" s="111"/>
      <c r="B58" s="112"/>
      <c r="C58" s="113"/>
      <c r="D58" s="113"/>
      <c r="E58" s="112"/>
      <c r="F58" s="115"/>
      <c r="G58" s="115"/>
      <c r="H58" s="115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</row>
    <row r="59" spans="1:26" ht="15.75" customHeight="1" x14ac:dyDescent="0.25">
      <c r="A59" s="111"/>
      <c r="B59" s="112"/>
      <c r="C59" s="113"/>
      <c r="D59" s="113"/>
      <c r="E59" s="112"/>
      <c r="F59" s="115"/>
      <c r="G59" s="115"/>
      <c r="H59" s="115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</row>
    <row r="60" spans="1:26" ht="15.75" customHeight="1" x14ac:dyDescent="0.25">
      <c r="A60" s="111"/>
      <c r="B60" s="112"/>
      <c r="C60" s="113"/>
      <c r="D60" s="113"/>
      <c r="E60" s="112"/>
      <c r="F60" s="115"/>
      <c r="G60" s="115"/>
      <c r="H60" s="115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</row>
    <row r="61" spans="1:26" ht="15.75" customHeight="1" x14ac:dyDescent="0.25">
      <c r="A61" s="111"/>
      <c r="B61" s="112"/>
      <c r="C61" s="113"/>
      <c r="D61" s="113"/>
      <c r="E61" s="112"/>
      <c r="F61" s="115"/>
      <c r="G61" s="115"/>
      <c r="H61" s="115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</row>
    <row r="62" spans="1:26" ht="15.75" customHeight="1" x14ac:dyDescent="0.25">
      <c r="A62" s="111"/>
      <c r="B62" s="112"/>
      <c r="C62" s="113"/>
      <c r="D62" s="113"/>
      <c r="E62" s="112"/>
      <c r="F62" s="115"/>
      <c r="G62" s="115"/>
      <c r="H62" s="115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</row>
    <row r="63" spans="1:26" ht="15.75" customHeight="1" x14ac:dyDescent="0.25">
      <c r="A63" s="111"/>
      <c r="B63" s="112"/>
      <c r="C63" s="113"/>
      <c r="D63" s="113"/>
      <c r="E63" s="112"/>
      <c r="F63" s="115"/>
      <c r="G63" s="115"/>
      <c r="H63" s="115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</row>
    <row r="64" spans="1:26" ht="15.75" customHeight="1" x14ac:dyDescent="0.25">
      <c r="A64" s="111"/>
      <c r="B64" s="112"/>
      <c r="C64" s="113"/>
      <c r="D64" s="113"/>
      <c r="E64" s="112"/>
      <c r="F64" s="115"/>
      <c r="G64" s="115"/>
      <c r="H64" s="115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</row>
    <row r="65" spans="1:26" ht="15.75" customHeight="1" x14ac:dyDescent="0.25">
      <c r="A65" s="111"/>
      <c r="B65" s="112"/>
      <c r="C65" s="113"/>
      <c r="D65" s="113"/>
      <c r="E65" s="112"/>
      <c r="F65" s="115"/>
      <c r="G65" s="115"/>
      <c r="H65" s="115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</row>
    <row r="66" spans="1:26" ht="15.75" customHeight="1" x14ac:dyDescent="0.25">
      <c r="A66" s="111"/>
      <c r="B66" s="112"/>
      <c r="C66" s="113"/>
      <c r="D66" s="113"/>
      <c r="E66" s="112"/>
      <c r="F66" s="115"/>
      <c r="G66" s="115"/>
      <c r="H66" s="115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</row>
    <row r="67" spans="1:26" ht="15.75" customHeight="1" x14ac:dyDescent="0.25">
      <c r="A67" s="111"/>
      <c r="B67" s="112"/>
      <c r="C67" s="113"/>
      <c r="D67" s="113"/>
      <c r="E67" s="112"/>
      <c r="F67" s="115"/>
      <c r="G67" s="115"/>
      <c r="H67" s="115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</row>
    <row r="68" spans="1:26" ht="15.75" customHeight="1" x14ac:dyDescent="0.25">
      <c r="A68" s="111"/>
      <c r="B68" s="112"/>
      <c r="C68" s="113"/>
      <c r="D68" s="113"/>
      <c r="E68" s="112"/>
      <c r="F68" s="115"/>
      <c r="G68" s="115"/>
      <c r="H68" s="115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</row>
    <row r="69" spans="1:26" ht="15.75" customHeight="1" x14ac:dyDescent="0.25">
      <c r="A69" s="111"/>
      <c r="B69" s="112"/>
      <c r="C69" s="113"/>
      <c r="D69" s="113"/>
      <c r="E69" s="112"/>
      <c r="F69" s="115"/>
      <c r="G69" s="115"/>
      <c r="H69" s="115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</row>
    <row r="70" spans="1:26" ht="15.75" customHeight="1" x14ac:dyDescent="0.25">
      <c r="A70" s="111"/>
      <c r="B70" s="112"/>
      <c r="C70" s="113"/>
      <c r="D70" s="113"/>
      <c r="E70" s="112"/>
      <c r="F70" s="115"/>
      <c r="G70" s="115"/>
      <c r="H70" s="115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</row>
    <row r="71" spans="1:26" ht="15.75" customHeight="1" x14ac:dyDescent="0.25">
      <c r="A71" s="111"/>
      <c r="B71" s="112"/>
      <c r="C71" s="113"/>
      <c r="D71" s="113"/>
      <c r="E71" s="112"/>
      <c r="F71" s="115"/>
      <c r="G71" s="115"/>
      <c r="H71" s="115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</row>
    <row r="72" spans="1:26" ht="15.75" customHeight="1" x14ac:dyDescent="0.25">
      <c r="A72" s="111"/>
      <c r="B72" s="112"/>
      <c r="C72" s="113"/>
      <c r="D72" s="113"/>
      <c r="E72" s="112"/>
      <c r="F72" s="115"/>
      <c r="G72" s="115"/>
      <c r="H72" s="115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</row>
    <row r="73" spans="1:26" ht="15.75" customHeight="1" x14ac:dyDescent="0.25">
      <c r="A73" s="111"/>
      <c r="B73" s="112"/>
      <c r="C73" s="113"/>
      <c r="D73" s="113"/>
      <c r="E73" s="112"/>
      <c r="F73" s="115"/>
      <c r="G73" s="115"/>
      <c r="H73" s="115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</row>
    <row r="74" spans="1:26" ht="15.75" customHeight="1" x14ac:dyDescent="0.25">
      <c r="A74" s="111"/>
      <c r="B74" s="112"/>
      <c r="C74" s="113"/>
      <c r="D74" s="113"/>
      <c r="E74" s="112"/>
      <c r="F74" s="115"/>
      <c r="G74" s="115"/>
      <c r="H74" s="115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</row>
    <row r="75" spans="1:26" ht="15.75" customHeight="1" x14ac:dyDescent="0.25">
      <c r="A75" s="111"/>
      <c r="B75" s="112"/>
      <c r="C75" s="113"/>
      <c r="D75" s="113"/>
      <c r="E75" s="112"/>
      <c r="F75" s="115"/>
      <c r="G75" s="115"/>
      <c r="H75" s="115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</row>
    <row r="76" spans="1:26" ht="15.75" customHeight="1" x14ac:dyDescent="0.25">
      <c r="A76" s="111"/>
      <c r="B76" s="112"/>
      <c r="C76" s="113"/>
      <c r="D76" s="113"/>
      <c r="E76" s="112"/>
      <c r="F76" s="115"/>
      <c r="G76" s="115"/>
      <c r="H76" s="115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</row>
    <row r="77" spans="1:26" ht="15.75" customHeight="1" x14ac:dyDescent="0.25">
      <c r="A77" s="111"/>
      <c r="B77" s="112"/>
      <c r="C77" s="113"/>
      <c r="D77" s="113"/>
      <c r="E77" s="112"/>
      <c r="F77" s="115"/>
      <c r="G77" s="115"/>
      <c r="H77" s="115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</row>
    <row r="78" spans="1:26" ht="15.75" customHeight="1" x14ac:dyDescent="0.25">
      <c r="A78" s="111"/>
      <c r="B78" s="112"/>
      <c r="C78" s="113"/>
      <c r="D78" s="113"/>
      <c r="E78" s="112"/>
      <c r="F78" s="115"/>
      <c r="G78" s="115"/>
      <c r="H78" s="115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</row>
    <row r="79" spans="1:26" ht="15.75" customHeight="1" x14ac:dyDescent="0.25">
      <c r="A79" s="111"/>
      <c r="B79" s="112"/>
      <c r="C79" s="113"/>
      <c r="D79" s="113"/>
      <c r="E79" s="112"/>
      <c r="F79" s="115"/>
      <c r="G79" s="115"/>
      <c r="H79" s="115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</row>
    <row r="80" spans="1:26" ht="15.75" customHeight="1" x14ac:dyDescent="0.25">
      <c r="A80" s="111"/>
      <c r="B80" s="112"/>
      <c r="C80" s="113"/>
      <c r="D80" s="113"/>
      <c r="E80" s="112"/>
      <c r="F80" s="115"/>
      <c r="G80" s="115"/>
      <c r="H80" s="115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</row>
    <row r="81" spans="1:26" ht="15.75" customHeight="1" x14ac:dyDescent="0.25">
      <c r="A81" s="111"/>
      <c r="B81" s="112"/>
      <c r="C81" s="113"/>
      <c r="D81" s="113"/>
      <c r="E81" s="112"/>
      <c r="F81" s="115"/>
      <c r="G81" s="115"/>
      <c r="H81" s="115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</row>
    <row r="82" spans="1:26" ht="15.75" customHeight="1" x14ac:dyDescent="0.25">
      <c r="A82" s="111"/>
      <c r="B82" s="112"/>
      <c r="C82" s="113"/>
      <c r="D82" s="113"/>
      <c r="E82" s="112"/>
      <c r="F82" s="115"/>
      <c r="G82" s="115"/>
      <c r="H82" s="115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</row>
    <row r="83" spans="1:26" ht="15.75" customHeight="1" x14ac:dyDescent="0.25">
      <c r="A83" s="111"/>
      <c r="B83" s="112"/>
      <c r="C83" s="113"/>
      <c r="D83" s="113"/>
      <c r="E83" s="112"/>
      <c r="F83" s="115"/>
      <c r="G83" s="115"/>
      <c r="H83" s="115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 spans="1:26" ht="15.75" customHeight="1" x14ac:dyDescent="0.25">
      <c r="A84" s="111"/>
      <c r="B84" s="112"/>
      <c r="C84" s="113"/>
      <c r="D84" s="113"/>
      <c r="E84" s="112"/>
      <c r="F84" s="115"/>
      <c r="G84" s="115"/>
      <c r="H84" s="115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 spans="1:26" ht="15.75" customHeight="1" x14ac:dyDescent="0.25">
      <c r="A85" s="111"/>
      <c r="B85" s="112"/>
      <c r="C85" s="113"/>
      <c r="D85" s="113"/>
      <c r="E85" s="112"/>
      <c r="F85" s="115"/>
      <c r="G85" s="115"/>
      <c r="H85" s="115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</row>
    <row r="86" spans="1:26" ht="15.75" customHeight="1" x14ac:dyDescent="0.25">
      <c r="A86" s="111"/>
      <c r="B86" s="112"/>
      <c r="C86" s="113"/>
      <c r="D86" s="113"/>
      <c r="E86" s="112"/>
      <c r="F86" s="115"/>
      <c r="G86" s="115"/>
      <c r="H86" s="115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</row>
    <row r="87" spans="1:26" ht="15.75" customHeight="1" x14ac:dyDescent="0.25">
      <c r="A87" s="111"/>
      <c r="B87" s="112"/>
      <c r="C87" s="113"/>
      <c r="D87" s="113"/>
      <c r="E87" s="112"/>
      <c r="F87" s="115"/>
      <c r="G87" s="115"/>
      <c r="H87" s="115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</row>
    <row r="88" spans="1:26" ht="15.75" customHeight="1" x14ac:dyDescent="0.25">
      <c r="A88" s="111"/>
      <c r="B88" s="112"/>
      <c r="C88" s="113"/>
      <c r="D88" s="113"/>
      <c r="E88" s="112"/>
      <c r="F88" s="115"/>
      <c r="G88" s="115"/>
      <c r="H88" s="115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</row>
    <row r="89" spans="1:26" ht="15.75" customHeight="1" x14ac:dyDescent="0.25">
      <c r="A89" s="111"/>
      <c r="B89" s="112"/>
      <c r="C89" s="113"/>
      <c r="D89" s="113"/>
      <c r="E89" s="112"/>
      <c r="F89" s="115"/>
      <c r="G89" s="115"/>
      <c r="H89" s="115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</row>
    <row r="90" spans="1:26" ht="15.75" customHeight="1" x14ac:dyDescent="0.25">
      <c r="A90" s="111"/>
      <c r="B90" s="112"/>
      <c r="C90" s="113"/>
      <c r="D90" s="113"/>
      <c r="E90" s="112"/>
      <c r="F90" s="115"/>
      <c r="G90" s="115"/>
      <c r="H90" s="115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</row>
    <row r="91" spans="1:26" ht="15.75" customHeight="1" x14ac:dyDescent="0.25">
      <c r="A91" s="111"/>
      <c r="B91" s="112"/>
      <c r="C91" s="113"/>
      <c r="D91" s="113"/>
      <c r="E91" s="112"/>
      <c r="F91" s="115"/>
      <c r="G91" s="115"/>
      <c r="H91" s="115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</row>
    <row r="92" spans="1:26" ht="15.75" customHeight="1" x14ac:dyDescent="0.25">
      <c r="A92" s="111"/>
      <c r="B92" s="112"/>
      <c r="C92" s="113"/>
      <c r="D92" s="113"/>
      <c r="E92" s="112"/>
      <c r="F92" s="115"/>
      <c r="G92" s="115"/>
      <c r="H92" s="115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</row>
    <row r="93" spans="1:26" ht="15.75" customHeight="1" x14ac:dyDescent="0.25">
      <c r="A93" s="111"/>
      <c r="B93" s="112"/>
      <c r="C93" s="113"/>
      <c r="D93" s="113"/>
      <c r="E93" s="112"/>
      <c r="F93" s="115"/>
      <c r="G93" s="115"/>
      <c r="H93" s="115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</row>
    <row r="94" spans="1:26" ht="15.75" customHeight="1" x14ac:dyDescent="0.25">
      <c r="A94" s="111"/>
      <c r="B94" s="112"/>
      <c r="C94" s="113"/>
      <c r="D94" s="113"/>
      <c r="E94" s="112"/>
      <c r="F94" s="115"/>
      <c r="G94" s="115"/>
      <c r="H94" s="115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</row>
    <row r="95" spans="1:26" ht="15.75" customHeight="1" x14ac:dyDescent="0.25">
      <c r="A95" s="111"/>
      <c r="B95" s="112"/>
      <c r="C95" s="113"/>
      <c r="D95" s="113"/>
      <c r="E95" s="112"/>
      <c r="F95" s="115"/>
      <c r="G95" s="115"/>
      <c r="H95" s="115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</row>
    <row r="96" spans="1:26" ht="15.75" customHeight="1" x14ac:dyDescent="0.25">
      <c r="A96" s="111"/>
      <c r="B96" s="112"/>
      <c r="C96" s="113"/>
      <c r="D96" s="113"/>
      <c r="E96" s="112"/>
      <c r="F96" s="115"/>
      <c r="G96" s="115"/>
      <c r="H96" s="115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</row>
    <row r="97" spans="1:26" ht="15.75" customHeight="1" x14ac:dyDescent="0.25">
      <c r="A97" s="111"/>
      <c r="B97" s="112"/>
      <c r="C97" s="113"/>
      <c r="D97" s="113"/>
      <c r="E97" s="112"/>
      <c r="F97" s="115"/>
      <c r="G97" s="115"/>
      <c r="H97" s="115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</row>
    <row r="98" spans="1:26" ht="15.75" customHeight="1" x14ac:dyDescent="0.25">
      <c r="A98" s="111"/>
      <c r="B98" s="112"/>
      <c r="C98" s="113"/>
      <c r="D98" s="113"/>
      <c r="E98" s="112"/>
      <c r="F98" s="115"/>
      <c r="G98" s="115"/>
      <c r="H98" s="115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</row>
    <row r="99" spans="1:26" ht="15.75" customHeight="1" x14ac:dyDescent="0.25">
      <c r="A99" s="111"/>
      <c r="B99" s="112"/>
      <c r="C99" s="113"/>
      <c r="D99" s="113"/>
      <c r="E99" s="112"/>
      <c r="F99" s="115"/>
      <c r="G99" s="115"/>
      <c r="H99" s="115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</row>
    <row r="100" spans="1:26" ht="15.75" customHeight="1" x14ac:dyDescent="0.25">
      <c r="A100" s="111"/>
      <c r="B100" s="112"/>
      <c r="C100" s="113"/>
      <c r="D100" s="113"/>
      <c r="E100" s="112"/>
      <c r="F100" s="115"/>
      <c r="G100" s="115"/>
      <c r="H100" s="115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</row>
    <row r="101" spans="1:26" ht="15.75" customHeight="1" x14ac:dyDescent="0.25">
      <c r="A101" s="111"/>
      <c r="B101" s="112"/>
      <c r="C101" s="113"/>
      <c r="D101" s="113"/>
      <c r="E101" s="112"/>
      <c r="F101" s="115"/>
      <c r="G101" s="115"/>
      <c r="H101" s="115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</row>
    <row r="102" spans="1:26" ht="15.75" customHeight="1" x14ac:dyDescent="0.25">
      <c r="A102" s="111"/>
      <c r="B102" s="112"/>
      <c r="C102" s="113"/>
      <c r="D102" s="113"/>
      <c r="E102" s="112"/>
      <c r="F102" s="115"/>
      <c r="G102" s="115"/>
      <c r="H102" s="115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</row>
    <row r="103" spans="1:26" ht="15.75" customHeight="1" x14ac:dyDescent="0.25">
      <c r="A103" s="111"/>
      <c r="B103" s="112"/>
      <c r="C103" s="113"/>
      <c r="D103" s="113"/>
      <c r="E103" s="112"/>
      <c r="F103" s="115"/>
      <c r="G103" s="115"/>
      <c r="H103" s="115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</row>
    <row r="104" spans="1:26" ht="15.75" customHeight="1" x14ac:dyDescent="0.25">
      <c r="A104" s="111"/>
      <c r="B104" s="112"/>
      <c r="C104" s="113"/>
      <c r="D104" s="113"/>
      <c r="E104" s="112"/>
      <c r="F104" s="115"/>
      <c r="G104" s="115"/>
      <c r="H104" s="115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</row>
    <row r="105" spans="1:26" ht="15.75" customHeight="1" x14ac:dyDescent="0.25">
      <c r="A105" s="111"/>
      <c r="B105" s="112"/>
      <c r="C105" s="113"/>
      <c r="D105" s="113"/>
      <c r="E105" s="112"/>
      <c r="F105" s="115"/>
      <c r="G105" s="115"/>
      <c r="H105" s="115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</row>
    <row r="106" spans="1:26" ht="15.75" customHeight="1" x14ac:dyDescent="0.25">
      <c r="A106" s="111"/>
      <c r="B106" s="112"/>
      <c r="C106" s="113"/>
      <c r="D106" s="113"/>
      <c r="E106" s="112"/>
      <c r="F106" s="115"/>
      <c r="G106" s="115"/>
      <c r="H106" s="115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</row>
    <row r="107" spans="1:26" ht="15.75" customHeight="1" x14ac:dyDescent="0.25">
      <c r="A107" s="111"/>
      <c r="B107" s="112"/>
      <c r="C107" s="113"/>
      <c r="D107" s="113"/>
      <c r="E107" s="112"/>
      <c r="F107" s="115"/>
      <c r="G107" s="115"/>
      <c r="H107" s="115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</row>
    <row r="108" spans="1:26" ht="15.75" customHeight="1" x14ac:dyDescent="0.25">
      <c r="A108" s="111"/>
      <c r="B108" s="112"/>
      <c r="C108" s="113"/>
      <c r="D108" s="113"/>
      <c r="E108" s="112"/>
      <c r="F108" s="115"/>
      <c r="G108" s="115"/>
      <c r="H108" s="115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</row>
    <row r="109" spans="1:26" ht="15.75" customHeight="1" x14ac:dyDescent="0.25">
      <c r="A109" s="111"/>
      <c r="B109" s="112"/>
      <c r="C109" s="113"/>
      <c r="D109" s="113"/>
      <c r="E109" s="112"/>
      <c r="F109" s="115"/>
      <c r="G109" s="115"/>
      <c r="H109" s="115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</row>
    <row r="110" spans="1:26" ht="15.75" customHeight="1" x14ac:dyDescent="0.25">
      <c r="A110" s="111"/>
      <c r="B110" s="112"/>
      <c r="C110" s="113"/>
      <c r="D110" s="113"/>
      <c r="E110" s="112"/>
      <c r="F110" s="115"/>
      <c r="G110" s="115"/>
      <c r="H110" s="115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</row>
    <row r="111" spans="1:26" ht="15.75" customHeight="1" x14ac:dyDescent="0.25">
      <c r="A111" s="111"/>
      <c r="B111" s="112"/>
      <c r="C111" s="113"/>
      <c r="D111" s="113"/>
      <c r="E111" s="112"/>
      <c r="F111" s="115"/>
      <c r="G111" s="115"/>
      <c r="H111" s="115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</row>
    <row r="112" spans="1:26" ht="15.75" customHeight="1" x14ac:dyDescent="0.25">
      <c r="A112" s="111"/>
      <c r="B112" s="112"/>
      <c r="C112" s="113"/>
      <c r="D112" s="113"/>
      <c r="E112" s="112"/>
      <c r="F112" s="115"/>
      <c r="G112" s="115"/>
      <c r="H112" s="115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</row>
    <row r="113" spans="1:26" ht="15.75" customHeight="1" x14ac:dyDescent="0.25">
      <c r="A113" s="111"/>
      <c r="B113" s="112"/>
      <c r="C113" s="113"/>
      <c r="D113" s="113"/>
      <c r="E113" s="112"/>
      <c r="F113" s="115"/>
      <c r="G113" s="115"/>
      <c r="H113" s="115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</row>
    <row r="114" spans="1:26" ht="15.75" customHeight="1" x14ac:dyDescent="0.25">
      <c r="A114" s="111"/>
      <c r="B114" s="112"/>
      <c r="C114" s="113"/>
      <c r="D114" s="113"/>
      <c r="E114" s="112"/>
      <c r="F114" s="115"/>
      <c r="G114" s="115"/>
      <c r="H114" s="115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</row>
    <row r="115" spans="1:26" ht="15.75" customHeight="1" x14ac:dyDescent="0.25">
      <c r="A115" s="111"/>
      <c r="B115" s="112"/>
      <c r="C115" s="113"/>
      <c r="D115" s="113"/>
      <c r="E115" s="112"/>
      <c r="F115" s="115"/>
      <c r="G115" s="115"/>
      <c r="H115" s="115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</row>
    <row r="116" spans="1:26" ht="15.75" customHeight="1" x14ac:dyDescent="0.25">
      <c r="A116" s="111"/>
      <c r="B116" s="112"/>
      <c r="C116" s="113"/>
      <c r="D116" s="113"/>
      <c r="E116" s="112"/>
      <c r="F116" s="115"/>
      <c r="G116" s="115"/>
      <c r="H116" s="115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</row>
    <row r="117" spans="1:26" ht="15.75" customHeight="1" x14ac:dyDescent="0.25">
      <c r="A117" s="111"/>
      <c r="B117" s="112"/>
      <c r="C117" s="113"/>
      <c r="D117" s="113"/>
      <c r="E117" s="112"/>
      <c r="F117" s="115"/>
      <c r="G117" s="115"/>
      <c r="H117" s="115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</row>
    <row r="118" spans="1:26" ht="15.75" customHeight="1" x14ac:dyDescent="0.25">
      <c r="A118" s="111"/>
      <c r="B118" s="112"/>
      <c r="C118" s="113"/>
      <c r="D118" s="113"/>
      <c r="E118" s="112"/>
      <c r="F118" s="115"/>
      <c r="G118" s="115"/>
      <c r="H118" s="115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</row>
    <row r="119" spans="1:26" ht="15.75" customHeight="1" x14ac:dyDescent="0.25">
      <c r="A119" s="111"/>
      <c r="B119" s="112"/>
      <c r="C119" s="113"/>
      <c r="D119" s="113"/>
      <c r="E119" s="112"/>
      <c r="F119" s="115"/>
      <c r="G119" s="115"/>
      <c r="H119" s="115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</row>
    <row r="120" spans="1:26" ht="15.75" customHeight="1" x14ac:dyDescent="0.25">
      <c r="A120" s="111"/>
      <c r="B120" s="112"/>
      <c r="C120" s="113"/>
      <c r="D120" s="113"/>
      <c r="E120" s="112"/>
      <c r="F120" s="115"/>
      <c r="G120" s="115"/>
      <c r="H120" s="115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</row>
    <row r="121" spans="1:26" ht="15.75" customHeight="1" x14ac:dyDescent="0.25">
      <c r="A121" s="111"/>
      <c r="B121" s="112"/>
      <c r="C121" s="113"/>
      <c r="D121" s="113"/>
      <c r="E121" s="112"/>
      <c r="F121" s="115"/>
      <c r="G121" s="115"/>
      <c r="H121" s="115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</row>
    <row r="122" spans="1:26" ht="15.75" customHeight="1" x14ac:dyDescent="0.25">
      <c r="A122" s="111"/>
      <c r="B122" s="112"/>
      <c r="C122" s="113"/>
      <c r="D122" s="113"/>
      <c r="E122" s="112"/>
      <c r="F122" s="115"/>
      <c r="G122" s="115"/>
      <c r="H122" s="115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</row>
    <row r="123" spans="1:26" ht="15.75" customHeight="1" x14ac:dyDescent="0.25">
      <c r="A123" s="111"/>
      <c r="B123" s="112"/>
      <c r="C123" s="113"/>
      <c r="D123" s="113"/>
      <c r="E123" s="112"/>
      <c r="F123" s="115"/>
      <c r="G123" s="115"/>
      <c r="H123" s="115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</row>
    <row r="124" spans="1:26" ht="15.75" customHeight="1" x14ac:dyDescent="0.25">
      <c r="A124" s="111"/>
      <c r="B124" s="112"/>
      <c r="C124" s="113"/>
      <c r="D124" s="113"/>
      <c r="E124" s="112"/>
      <c r="F124" s="115"/>
      <c r="G124" s="115"/>
      <c r="H124" s="115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</row>
    <row r="125" spans="1:26" ht="15.75" customHeight="1" x14ac:dyDescent="0.25">
      <c r="A125" s="111"/>
      <c r="B125" s="112"/>
      <c r="C125" s="113"/>
      <c r="D125" s="113"/>
      <c r="E125" s="112"/>
      <c r="F125" s="115"/>
      <c r="G125" s="115"/>
      <c r="H125" s="115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</row>
    <row r="126" spans="1:26" ht="15.75" customHeight="1" x14ac:dyDescent="0.25">
      <c r="A126" s="111"/>
      <c r="B126" s="112"/>
      <c r="C126" s="113"/>
      <c r="D126" s="113"/>
      <c r="E126" s="112"/>
      <c r="F126" s="115"/>
      <c r="G126" s="115"/>
      <c r="H126" s="115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</row>
    <row r="127" spans="1:26" ht="15.75" customHeight="1" x14ac:dyDescent="0.25">
      <c r="A127" s="111"/>
      <c r="B127" s="112"/>
      <c r="C127" s="113"/>
      <c r="D127" s="113"/>
      <c r="E127" s="112"/>
      <c r="F127" s="115"/>
      <c r="G127" s="115"/>
      <c r="H127" s="115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</row>
    <row r="128" spans="1:26" ht="15.75" customHeight="1" x14ac:dyDescent="0.25">
      <c r="A128" s="111"/>
      <c r="B128" s="112"/>
      <c r="C128" s="113"/>
      <c r="D128" s="113"/>
      <c r="E128" s="112"/>
      <c r="F128" s="115"/>
      <c r="G128" s="115"/>
      <c r="H128" s="115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</row>
    <row r="129" spans="1:26" ht="15.75" customHeight="1" x14ac:dyDescent="0.25">
      <c r="A129" s="111"/>
      <c r="B129" s="112"/>
      <c r="C129" s="113"/>
      <c r="D129" s="113"/>
      <c r="E129" s="112"/>
      <c r="F129" s="115"/>
      <c r="G129" s="115"/>
      <c r="H129" s="115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</row>
    <row r="130" spans="1:26" ht="15.75" customHeight="1" x14ac:dyDescent="0.25">
      <c r="A130" s="111"/>
      <c r="B130" s="112"/>
      <c r="C130" s="113"/>
      <c r="D130" s="113"/>
      <c r="E130" s="112"/>
      <c r="F130" s="115"/>
      <c r="G130" s="115"/>
      <c r="H130" s="115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</row>
    <row r="131" spans="1:26" ht="15.75" customHeight="1" x14ac:dyDescent="0.25">
      <c r="A131" s="111"/>
      <c r="B131" s="112"/>
      <c r="C131" s="113"/>
      <c r="D131" s="113"/>
      <c r="E131" s="112"/>
      <c r="F131" s="115"/>
      <c r="G131" s="115"/>
      <c r="H131" s="115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</row>
    <row r="132" spans="1:26" ht="15.75" customHeight="1" x14ac:dyDescent="0.25">
      <c r="A132" s="111"/>
      <c r="B132" s="112"/>
      <c r="C132" s="113"/>
      <c r="D132" s="113"/>
      <c r="E132" s="112"/>
      <c r="F132" s="115"/>
      <c r="G132" s="115"/>
      <c r="H132" s="115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</row>
    <row r="133" spans="1:26" ht="15.75" customHeight="1" x14ac:dyDescent="0.25">
      <c r="A133" s="111"/>
      <c r="B133" s="112"/>
      <c r="C133" s="113"/>
      <c r="D133" s="113"/>
      <c r="E133" s="112"/>
      <c r="F133" s="115"/>
      <c r="G133" s="115"/>
      <c r="H133" s="115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</row>
    <row r="134" spans="1:26" ht="15.75" customHeight="1" x14ac:dyDescent="0.25">
      <c r="A134" s="111"/>
      <c r="B134" s="112"/>
      <c r="C134" s="113"/>
      <c r="D134" s="113"/>
      <c r="E134" s="112"/>
      <c r="F134" s="115"/>
      <c r="G134" s="115"/>
      <c r="H134" s="115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</row>
    <row r="135" spans="1:26" ht="15.75" customHeight="1" x14ac:dyDescent="0.25">
      <c r="A135" s="111"/>
      <c r="B135" s="112"/>
      <c r="C135" s="113"/>
      <c r="D135" s="113"/>
      <c r="E135" s="112"/>
      <c r="F135" s="115"/>
      <c r="G135" s="115"/>
      <c r="H135" s="115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</row>
    <row r="136" spans="1:26" ht="15.75" customHeight="1" x14ac:dyDescent="0.25">
      <c r="A136" s="111"/>
      <c r="B136" s="112"/>
      <c r="C136" s="113"/>
      <c r="D136" s="113"/>
      <c r="E136" s="112"/>
      <c r="F136" s="115"/>
      <c r="G136" s="115"/>
      <c r="H136" s="115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</row>
    <row r="137" spans="1:26" ht="15.75" customHeight="1" x14ac:dyDescent="0.25">
      <c r="A137" s="111"/>
      <c r="B137" s="112"/>
      <c r="C137" s="113"/>
      <c r="D137" s="113"/>
      <c r="E137" s="112"/>
      <c r="F137" s="115"/>
      <c r="G137" s="115"/>
      <c r="H137" s="115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</row>
    <row r="138" spans="1:26" ht="15.75" customHeight="1" x14ac:dyDescent="0.25">
      <c r="A138" s="111"/>
      <c r="B138" s="112"/>
      <c r="C138" s="113"/>
      <c r="D138" s="113"/>
      <c r="E138" s="112"/>
      <c r="F138" s="115"/>
      <c r="G138" s="115"/>
      <c r="H138" s="115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</row>
    <row r="139" spans="1:26" ht="15.75" customHeight="1" x14ac:dyDescent="0.25">
      <c r="A139" s="111"/>
      <c r="B139" s="112"/>
      <c r="C139" s="113"/>
      <c r="D139" s="113"/>
      <c r="E139" s="112"/>
      <c r="F139" s="115"/>
      <c r="G139" s="115"/>
      <c r="H139" s="115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</row>
    <row r="140" spans="1:26" ht="15.75" customHeight="1" x14ac:dyDescent="0.25">
      <c r="A140" s="111"/>
      <c r="B140" s="112"/>
      <c r="C140" s="113"/>
      <c r="D140" s="113"/>
      <c r="E140" s="112"/>
      <c r="F140" s="115"/>
      <c r="G140" s="115"/>
      <c r="H140" s="115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</row>
    <row r="141" spans="1:26" ht="15.75" customHeight="1" x14ac:dyDescent="0.25">
      <c r="A141" s="111"/>
      <c r="B141" s="112"/>
      <c r="C141" s="113"/>
      <c r="D141" s="113"/>
      <c r="E141" s="112"/>
      <c r="F141" s="115"/>
      <c r="G141" s="115"/>
      <c r="H141" s="115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</row>
    <row r="142" spans="1:26" ht="15.75" customHeight="1" x14ac:dyDescent="0.25">
      <c r="A142" s="111"/>
      <c r="B142" s="112"/>
      <c r="C142" s="113"/>
      <c r="D142" s="113"/>
      <c r="E142" s="112"/>
      <c r="F142" s="115"/>
      <c r="G142" s="115"/>
      <c r="H142" s="115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</row>
    <row r="143" spans="1:26" ht="15.75" customHeight="1" x14ac:dyDescent="0.25">
      <c r="A143" s="111"/>
      <c r="B143" s="112"/>
      <c r="C143" s="113"/>
      <c r="D143" s="113"/>
      <c r="E143" s="112"/>
      <c r="F143" s="115"/>
      <c r="G143" s="115"/>
      <c r="H143" s="115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</row>
    <row r="144" spans="1:26" ht="15.75" customHeight="1" x14ac:dyDescent="0.25">
      <c r="A144" s="111"/>
      <c r="B144" s="112"/>
      <c r="C144" s="113"/>
      <c r="D144" s="113"/>
      <c r="E144" s="112"/>
      <c r="F144" s="115"/>
      <c r="G144" s="115"/>
      <c r="H144" s="115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</row>
    <row r="145" spans="1:26" ht="15.75" customHeight="1" x14ac:dyDescent="0.25">
      <c r="A145" s="111"/>
      <c r="B145" s="112"/>
      <c r="C145" s="113"/>
      <c r="D145" s="113"/>
      <c r="E145" s="112"/>
      <c r="F145" s="115"/>
      <c r="G145" s="115"/>
      <c r="H145" s="115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</row>
    <row r="146" spans="1:26" ht="15.75" customHeight="1" x14ac:dyDescent="0.25">
      <c r="A146" s="111"/>
      <c r="B146" s="112"/>
      <c r="C146" s="113"/>
      <c r="D146" s="113"/>
      <c r="E146" s="112"/>
      <c r="F146" s="115"/>
      <c r="G146" s="115"/>
      <c r="H146" s="115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</row>
    <row r="147" spans="1:26" ht="15.75" customHeight="1" x14ac:dyDescent="0.25">
      <c r="A147" s="111"/>
      <c r="B147" s="112"/>
      <c r="C147" s="113"/>
      <c r="D147" s="113"/>
      <c r="E147" s="112"/>
      <c r="F147" s="115"/>
      <c r="G147" s="115"/>
      <c r="H147" s="115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</row>
    <row r="148" spans="1:26" ht="15.75" customHeight="1" x14ac:dyDescent="0.25">
      <c r="A148" s="111"/>
      <c r="B148" s="112"/>
      <c r="C148" s="113"/>
      <c r="D148" s="113"/>
      <c r="E148" s="112"/>
      <c r="F148" s="115"/>
      <c r="G148" s="115"/>
      <c r="H148" s="115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</row>
    <row r="149" spans="1:26" ht="15.75" customHeight="1" x14ac:dyDescent="0.25">
      <c r="A149" s="111"/>
      <c r="B149" s="112"/>
      <c r="C149" s="113"/>
      <c r="D149" s="113"/>
      <c r="E149" s="112"/>
      <c r="F149" s="115"/>
      <c r="G149" s="115"/>
      <c r="H149" s="115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</row>
    <row r="150" spans="1:26" ht="15.75" customHeight="1" x14ac:dyDescent="0.25">
      <c r="A150" s="111"/>
      <c r="B150" s="112"/>
      <c r="C150" s="113"/>
      <c r="D150" s="113"/>
      <c r="E150" s="112"/>
      <c r="F150" s="115"/>
      <c r="G150" s="115"/>
      <c r="H150" s="115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</row>
    <row r="151" spans="1:26" ht="15.75" customHeight="1" x14ac:dyDescent="0.25">
      <c r="A151" s="111"/>
      <c r="B151" s="112"/>
      <c r="C151" s="113"/>
      <c r="D151" s="113"/>
      <c r="E151" s="112"/>
      <c r="F151" s="115"/>
      <c r="G151" s="115"/>
      <c r="H151" s="115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</row>
    <row r="152" spans="1:26" ht="15.75" customHeight="1" x14ac:dyDescent="0.25">
      <c r="A152" s="111"/>
      <c r="B152" s="112"/>
      <c r="C152" s="113"/>
      <c r="D152" s="113"/>
      <c r="E152" s="112"/>
      <c r="F152" s="115"/>
      <c r="G152" s="115"/>
      <c r="H152" s="115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</row>
    <row r="153" spans="1:26" ht="15.75" customHeight="1" x14ac:dyDescent="0.25">
      <c r="A153" s="111"/>
      <c r="B153" s="112"/>
      <c r="C153" s="113"/>
      <c r="D153" s="113"/>
      <c r="E153" s="112"/>
      <c r="F153" s="115"/>
      <c r="G153" s="115"/>
      <c r="H153" s="115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</row>
    <row r="154" spans="1:26" ht="15.75" customHeight="1" x14ac:dyDescent="0.25">
      <c r="A154" s="111"/>
      <c r="B154" s="112"/>
      <c r="C154" s="113"/>
      <c r="D154" s="113"/>
      <c r="E154" s="112"/>
      <c r="F154" s="115"/>
      <c r="G154" s="115"/>
      <c r="H154" s="115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</row>
    <row r="155" spans="1:26" ht="15.75" customHeight="1" x14ac:dyDescent="0.25">
      <c r="A155" s="111"/>
      <c r="B155" s="112"/>
      <c r="C155" s="113"/>
      <c r="D155" s="113"/>
      <c r="E155" s="112"/>
      <c r="F155" s="115"/>
      <c r="G155" s="115"/>
      <c r="H155" s="115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</row>
    <row r="156" spans="1:26" ht="15.75" customHeight="1" x14ac:dyDescent="0.25">
      <c r="A156" s="111"/>
      <c r="B156" s="112"/>
      <c r="C156" s="113"/>
      <c r="D156" s="113"/>
      <c r="E156" s="112"/>
      <c r="F156" s="115"/>
      <c r="G156" s="115"/>
      <c r="H156" s="115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</row>
    <row r="157" spans="1:26" ht="15.75" customHeight="1" x14ac:dyDescent="0.25">
      <c r="A157" s="111"/>
      <c r="B157" s="112"/>
      <c r="C157" s="113"/>
      <c r="D157" s="113"/>
      <c r="E157" s="112"/>
      <c r="F157" s="115"/>
      <c r="G157" s="115"/>
      <c r="H157" s="115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</row>
    <row r="158" spans="1:26" ht="15.75" customHeight="1" x14ac:dyDescent="0.25">
      <c r="A158" s="111"/>
      <c r="B158" s="112"/>
      <c r="C158" s="113"/>
      <c r="D158" s="113"/>
      <c r="E158" s="112"/>
      <c r="F158" s="115"/>
      <c r="G158" s="115"/>
      <c r="H158" s="115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</row>
    <row r="159" spans="1:26" ht="15.75" customHeight="1" x14ac:dyDescent="0.25">
      <c r="A159" s="111"/>
      <c r="B159" s="112"/>
      <c r="C159" s="113"/>
      <c r="D159" s="113"/>
      <c r="E159" s="112"/>
      <c r="F159" s="115"/>
      <c r="G159" s="115"/>
      <c r="H159" s="115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</row>
    <row r="160" spans="1:26" ht="15.75" customHeight="1" x14ac:dyDescent="0.25">
      <c r="A160" s="111"/>
      <c r="B160" s="112"/>
      <c r="C160" s="113"/>
      <c r="D160" s="113"/>
      <c r="E160" s="112"/>
      <c r="F160" s="115"/>
      <c r="G160" s="115"/>
      <c r="H160" s="115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</row>
    <row r="161" spans="1:26" ht="15.75" customHeight="1" x14ac:dyDescent="0.25">
      <c r="A161" s="111"/>
      <c r="B161" s="112"/>
      <c r="C161" s="113"/>
      <c r="D161" s="113"/>
      <c r="E161" s="112"/>
      <c r="F161" s="115"/>
      <c r="G161" s="115"/>
      <c r="H161" s="115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</row>
    <row r="162" spans="1:26" ht="15.75" customHeight="1" x14ac:dyDescent="0.25">
      <c r="A162" s="111"/>
      <c r="B162" s="112"/>
      <c r="C162" s="113"/>
      <c r="D162" s="113"/>
      <c r="E162" s="112"/>
      <c r="F162" s="115"/>
      <c r="G162" s="115"/>
      <c r="H162" s="115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</row>
    <row r="163" spans="1:26" ht="15.75" customHeight="1" x14ac:dyDescent="0.25">
      <c r="A163" s="111"/>
      <c r="B163" s="112"/>
      <c r="C163" s="113"/>
      <c r="D163" s="113"/>
      <c r="E163" s="112"/>
      <c r="F163" s="115"/>
      <c r="G163" s="115"/>
      <c r="H163" s="115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</row>
    <row r="164" spans="1:26" ht="15.75" customHeight="1" x14ac:dyDescent="0.25">
      <c r="A164" s="111"/>
      <c r="B164" s="112"/>
      <c r="C164" s="113"/>
      <c r="D164" s="113"/>
      <c r="E164" s="112"/>
      <c r="F164" s="115"/>
      <c r="G164" s="115"/>
      <c r="H164" s="115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</row>
    <row r="165" spans="1:26" ht="15.75" customHeight="1" x14ac:dyDescent="0.25">
      <c r="A165" s="111"/>
      <c r="B165" s="112"/>
      <c r="C165" s="113"/>
      <c r="D165" s="113"/>
      <c r="E165" s="112"/>
      <c r="F165" s="115"/>
      <c r="G165" s="115"/>
      <c r="H165" s="115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</row>
    <row r="166" spans="1:26" ht="15.75" customHeight="1" x14ac:dyDescent="0.25">
      <c r="A166" s="111"/>
      <c r="B166" s="112"/>
      <c r="C166" s="113"/>
      <c r="D166" s="113"/>
      <c r="E166" s="112"/>
      <c r="F166" s="115"/>
      <c r="G166" s="115"/>
      <c r="H166" s="115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</row>
    <row r="167" spans="1:26" ht="15.75" customHeight="1" x14ac:dyDescent="0.25">
      <c r="A167" s="111"/>
      <c r="B167" s="112"/>
      <c r="C167" s="113"/>
      <c r="D167" s="113"/>
      <c r="E167" s="112"/>
      <c r="F167" s="115"/>
      <c r="G167" s="115"/>
      <c r="H167" s="115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</row>
    <row r="168" spans="1:26" ht="15.75" customHeight="1" x14ac:dyDescent="0.25">
      <c r="A168" s="111"/>
      <c r="B168" s="112"/>
      <c r="C168" s="113"/>
      <c r="D168" s="113"/>
      <c r="E168" s="112"/>
      <c r="F168" s="115"/>
      <c r="G168" s="115"/>
      <c r="H168" s="115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</row>
    <row r="169" spans="1:26" ht="15.75" customHeight="1" x14ac:dyDescent="0.25">
      <c r="A169" s="111"/>
      <c r="B169" s="112"/>
      <c r="C169" s="113"/>
      <c r="D169" s="113"/>
      <c r="E169" s="112"/>
      <c r="F169" s="115"/>
      <c r="G169" s="115"/>
      <c r="H169" s="115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</row>
    <row r="170" spans="1:26" ht="15.75" customHeight="1" x14ac:dyDescent="0.25">
      <c r="A170" s="111"/>
      <c r="B170" s="112"/>
      <c r="C170" s="113"/>
      <c r="D170" s="113"/>
      <c r="E170" s="112"/>
      <c r="F170" s="115"/>
      <c r="G170" s="115"/>
      <c r="H170" s="115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</row>
    <row r="171" spans="1:26" ht="15.75" customHeight="1" x14ac:dyDescent="0.25">
      <c r="A171" s="111"/>
      <c r="B171" s="112"/>
      <c r="C171" s="113"/>
      <c r="D171" s="113"/>
      <c r="E171" s="112"/>
      <c r="F171" s="115"/>
      <c r="G171" s="115"/>
      <c r="H171" s="115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</row>
    <row r="172" spans="1:26" ht="15.75" customHeight="1" x14ac:dyDescent="0.25">
      <c r="A172" s="111"/>
      <c r="B172" s="112"/>
      <c r="C172" s="113"/>
      <c r="D172" s="113"/>
      <c r="E172" s="112"/>
      <c r="F172" s="115"/>
      <c r="G172" s="115"/>
      <c r="H172" s="115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</row>
    <row r="173" spans="1:26" ht="15.75" customHeight="1" x14ac:dyDescent="0.25">
      <c r="A173" s="111"/>
      <c r="B173" s="112"/>
      <c r="C173" s="113"/>
      <c r="D173" s="113"/>
      <c r="E173" s="112"/>
      <c r="F173" s="115"/>
      <c r="G173" s="115"/>
      <c r="H173" s="115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</row>
    <row r="174" spans="1:26" ht="15.75" customHeight="1" x14ac:dyDescent="0.25">
      <c r="A174" s="111"/>
      <c r="B174" s="112"/>
      <c r="C174" s="113"/>
      <c r="D174" s="113"/>
      <c r="E174" s="112"/>
      <c r="F174" s="115"/>
      <c r="G174" s="115"/>
      <c r="H174" s="115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</row>
    <row r="175" spans="1:26" ht="15.75" customHeight="1" x14ac:dyDescent="0.25">
      <c r="A175" s="111"/>
      <c r="B175" s="112"/>
      <c r="C175" s="113"/>
      <c r="D175" s="113"/>
      <c r="E175" s="112"/>
      <c r="F175" s="115"/>
      <c r="G175" s="115"/>
      <c r="H175" s="115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</row>
    <row r="176" spans="1:26" ht="15.75" customHeight="1" x14ac:dyDescent="0.25">
      <c r="A176" s="111"/>
      <c r="B176" s="112"/>
      <c r="C176" s="113"/>
      <c r="D176" s="113"/>
      <c r="E176" s="112"/>
      <c r="F176" s="115"/>
      <c r="G176" s="115"/>
      <c r="H176" s="115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</row>
    <row r="177" spans="1:26" ht="15.75" customHeight="1" x14ac:dyDescent="0.25">
      <c r="A177" s="111"/>
      <c r="B177" s="112"/>
      <c r="C177" s="113"/>
      <c r="D177" s="113"/>
      <c r="E177" s="112"/>
      <c r="F177" s="115"/>
      <c r="G177" s="115"/>
      <c r="H177" s="115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</row>
    <row r="178" spans="1:26" ht="15.75" customHeight="1" x14ac:dyDescent="0.25">
      <c r="A178" s="111"/>
      <c r="B178" s="112"/>
      <c r="C178" s="113"/>
      <c r="D178" s="113"/>
      <c r="E178" s="112"/>
      <c r="F178" s="115"/>
      <c r="G178" s="115"/>
      <c r="H178" s="115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</row>
    <row r="179" spans="1:26" ht="15.75" customHeight="1" x14ac:dyDescent="0.25">
      <c r="A179" s="111"/>
      <c r="B179" s="112"/>
      <c r="C179" s="113"/>
      <c r="D179" s="113"/>
      <c r="E179" s="112"/>
      <c r="F179" s="115"/>
      <c r="G179" s="115"/>
      <c r="H179" s="115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</row>
    <row r="180" spans="1:26" ht="15.75" customHeight="1" x14ac:dyDescent="0.25">
      <c r="A180" s="111"/>
      <c r="B180" s="112"/>
      <c r="C180" s="113"/>
      <c r="D180" s="113"/>
      <c r="E180" s="112"/>
      <c r="F180" s="115"/>
      <c r="G180" s="115"/>
      <c r="H180" s="115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</row>
    <row r="181" spans="1:26" ht="15.75" customHeight="1" x14ac:dyDescent="0.25">
      <c r="A181" s="111"/>
      <c r="B181" s="112"/>
      <c r="C181" s="113"/>
      <c r="D181" s="113"/>
      <c r="E181" s="112"/>
      <c r="F181" s="115"/>
      <c r="G181" s="115"/>
      <c r="H181" s="115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</row>
    <row r="182" spans="1:26" ht="15.75" customHeight="1" x14ac:dyDescent="0.25">
      <c r="A182" s="111"/>
      <c r="B182" s="112"/>
      <c r="C182" s="113"/>
      <c r="D182" s="113"/>
      <c r="E182" s="112"/>
      <c r="F182" s="115"/>
      <c r="G182" s="115"/>
      <c r="H182" s="115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</row>
    <row r="183" spans="1:26" ht="15.75" customHeight="1" x14ac:dyDescent="0.25">
      <c r="A183" s="111"/>
      <c r="B183" s="112"/>
      <c r="C183" s="113"/>
      <c r="D183" s="113"/>
      <c r="E183" s="112"/>
      <c r="F183" s="115"/>
      <c r="G183" s="115"/>
      <c r="H183" s="115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</row>
    <row r="184" spans="1:26" ht="15.75" customHeight="1" x14ac:dyDescent="0.25">
      <c r="A184" s="111"/>
      <c r="B184" s="112"/>
      <c r="C184" s="113"/>
      <c r="D184" s="113"/>
      <c r="E184" s="112"/>
      <c r="F184" s="115"/>
      <c r="G184" s="115"/>
      <c r="H184" s="115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</row>
    <row r="185" spans="1:26" ht="15.75" customHeight="1" x14ac:dyDescent="0.25">
      <c r="A185" s="111"/>
      <c r="B185" s="112"/>
      <c r="C185" s="113"/>
      <c r="D185" s="113"/>
      <c r="E185" s="112"/>
      <c r="F185" s="115"/>
      <c r="G185" s="115"/>
      <c r="H185" s="115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</row>
    <row r="186" spans="1:26" ht="15.75" customHeight="1" x14ac:dyDescent="0.25">
      <c r="A186" s="111"/>
      <c r="B186" s="112"/>
      <c r="C186" s="113"/>
      <c r="D186" s="113"/>
      <c r="E186" s="112"/>
      <c r="F186" s="115"/>
      <c r="G186" s="115"/>
      <c r="H186" s="115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</row>
    <row r="187" spans="1:26" ht="15.75" customHeight="1" x14ac:dyDescent="0.25">
      <c r="A187" s="111"/>
      <c r="B187" s="112"/>
      <c r="C187" s="113"/>
      <c r="D187" s="113"/>
      <c r="E187" s="112"/>
      <c r="F187" s="115"/>
      <c r="G187" s="115"/>
      <c r="H187" s="115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</row>
    <row r="188" spans="1:26" ht="15.75" customHeight="1" x14ac:dyDescent="0.25">
      <c r="A188" s="111"/>
      <c r="B188" s="112"/>
      <c r="C188" s="113"/>
      <c r="D188" s="113"/>
      <c r="E188" s="112"/>
      <c r="F188" s="115"/>
      <c r="G188" s="115"/>
      <c r="H188" s="115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</row>
    <row r="189" spans="1:26" ht="15.75" customHeight="1" x14ac:dyDescent="0.25">
      <c r="A189" s="111"/>
      <c r="B189" s="112"/>
      <c r="C189" s="113"/>
      <c r="D189" s="113"/>
      <c r="E189" s="112"/>
      <c r="F189" s="115"/>
      <c r="G189" s="115"/>
      <c r="H189" s="115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</row>
    <row r="190" spans="1:26" ht="15.75" customHeight="1" x14ac:dyDescent="0.25">
      <c r="A190" s="111"/>
      <c r="B190" s="112"/>
      <c r="C190" s="113"/>
      <c r="D190" s="113"/>
      <c r="E190" s="112"/>
      <c r="F190" s="115"/>
      <c r="G190" s="115"/>
      <c r="H190" s="115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</row>
    <row r="191" spans="1:26" ht="15.75" customHeight="1" x14ac:dyDescent="0.25">
      <c r="A191" s="111"/>
      <c r="B191" s="112"/>
      <c r="C191" s="113"/>
      <c r="D191" s="113"/>
      <c r="E191" s="112"/>
      <c r="F191" s="115"/>
      <c r="G191" s="115"/>
      <c r="H191" s="115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</row>
    <row r="192" spans="1:26" ht="15.75" customHeight="1" x14ac:dyDescent="0.25">
      <c r="A192" s="111"/>
      <c r="B192" s="112"/>
      <c r="C192" s="113"/>
      <c r="D192" s="113"/>
      <c r="E192" s="112"/>
      <c r="F192" s="115"/>
      <c r="G192" s="115"/>
      <c r="H192" s="115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</row>
    <row r="193" spans="1:26" ht="15.75" customHeight="1" x14ac:dyDescent="0.25">
      <c r="A193" s="111"/>
      <c r="B193" s="112"/>
      <c r="C193" s="113"/>
      <c r="D193" s="113"/>
      <c r="E193" s="112"/>
      <c r="F193" s="115"/>
      <c r="G193" s="115"/>
      <c r="H193" s="115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</row>
    <row r="194" spans="1:26" ht="15.75" customHeight="1" x14ac:dyDescent="0.25">
      <c r="A194" s="111"/>
      <c r="B194" s="112"/>
      <c r="C194" s="113"/>
      <c r="D194" s="113"/>
      <c r="E194" s="112"/>
      <c r="F194" s="115"/>
      <c r="G194" s="115"/>
      <c r="H194" s="115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</row>
    <row r="195" spans="1:26" ht="15.75" customHeight="1" x14ac:dyDescent="0.25">
      <c r="A195" s="111"/>
      <c r="B195" s="112"/>
      <c r="C195" s="113"/>
      <c r="D195" s="113"/>
      <c r="E195" s="112"/>
      <c r="F195" s="115"/>
      <c r="G195" s="115"/>
      <c r="H195" s="115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</row>
    <row r="196" spans="1:26" ht="15.75" customHeight="1" x14ac:dyDescent="0.25">
      <c r="A196" s="111"/>
      <c r="B196" s="112"/>
      <c r="C196" s="113"/>
      <c r="D196" s="113"/>
      <c r="E196" s="112"/>
      <c r="F196" s="115"/>
      <c r="G196" s="115"/>
      <c r="H196" s="115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</row>
    <row r="197" spans="1:26" ht="15.75" customHeight="1" x14ac:dyDescent="0.25">
      <c r="A197" s="111"/>
      <c r="B197" s="112"/>
      <c r="C197" s="113"/>
      <c r="D197" s="113"/>
      <c r="E197" s="112"/>
      <c r="F197" s="115"/>
      <c r="G197" s="115"/>
      <c r="H197" s="115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</row>
    <row r="198" spans="1:26" ht="15.75" customHeight="1" x14ac:dyDescent="0.25">
      <c r="A198" s="111"/>
      <c r="B198" s="112"/>
      <c r="C198" s="113"/>
      <c r="D198" s="113"/>
      <c r="E198" s="112"/>
      <c r="F198" s="115"/>
      <c r="G198" s="115"/>
      <c r="H198" s="115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</row>
    <row r="199" spans="1:26" ht="15.75" customHeight="1" x14ac:dyDescent="0.25">
      <c r="A199" s="111"/>
      <c r="B199" s="112"/>
      <c r="C199" s="113"/>
      <c r="D199" s="113"/>
      <c r="E199" s="112"/>
      <c r="F199" s="115"/>
      <c r="G199" s="115"/>
      <c r="H199" s="115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</row>
    <row r="200" spans="1:26" ht="15.75" customHeight="1" x14ac:dyDescent="0.25">
      <c r="A200" s="111"/>
      <c r="B200" s="112"/>
      <c r="C200" s="113"/>
      <c r="D200" s="113"/>
      <c r="E200" s="112"/>
      <c r="F200" s="115"/>
      <c r="G200" s="115"/>
      <c r="H200" s="115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</row>
    <row r="201" spans="1:26" ht="15.75" customHeight="1" x14ac:dyDescent="0.25">
      <c r="A201" s="111"/>
      <c r="B201" s="112"/>
      <c r="C201" s="113"/>
      <c r="D201" s="113"/>
      <c r="E201" s="112"/>
      <c r="F201" s="115"/>
      <c r="G201" s="115"/>
      <c r="H201" s="115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</row>
    <row r="202" spans="1:26" ht="15.75" customHeight="1" x14ac:dyDescent="0.25">
      <c r="A202" s="111"/>
      <c r="B202" s="112"/>
      <c r="C202" s="113"/>
      <c r="D202" s="113"/>
      <c r="E202" s="112"/>
      <c r="F202" s="115"/>
      <c r="G202" s="115"/>
      <c r="H202" s="115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</row>
    <row r="203" spans="1:26" ht="15.75" customHeight="1" x14ac:dyDescent="0.25">
      <c r="A203" s="111"/>
      <c r="B203" s="112"/>
      <c r="C203" s="113"/>
      <c r="D203" s="113"/>
      <c r="E203" s="112"/>
      <c r="F203" s="115"/>
      <c r="G203" s="115"/>
      <c r="H203" s="115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</row>
    <row r="204" spans="1:26" ht="15.75" customHeight="1" x14ac:dyDescent="0.25">
      <c r="A204" s="111"/>
      <c r="B204" s="112"/>
      <c r="C204" s="113"/>
      <c r="D204" s="113"/>
      <c r="E204" s="112"/>
      <c r="F204" s="115"/>
      <c r="G204" s="115"/>
      <c r="H204" s="115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</row>
    <row r="205" spans="1:26" ht="15.75" customHeight="1" x14ac:dyDescent="0.25">
      <c r="A205" s="111"/>
      <c r="B205" s="112"/>
      <c r="C205" s="113"/>
      <c r="D205" s="113"/>
      <c r="E205" s="112"/>
      <c r="F205" s="115"/>
      <c r="G205" s="115"/>
      <c r="H205" s="115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</row>
    <row r="206" spans="1:26" ht="15.75" customHeight="1" x14ac:dyDescent="0.25">
      <c r="A206" s="111"/>
      <c r="B206" s="112"/>
      <c r="C206" s="113"/>
      <c r="D206" s="113"/>
      <c r="E206" s="112"/>
      <c r="F206" s="115"/>
      <c r="G206" s="115"/>
      <c r="H206" s="115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</row>
    <row r="207" spans="1:26" ht="15.75" customHeight="1" x14ac:dyDescent="0.25">
      <c r="A207" s="111"/>
      <c r="B207" s="112"/>
      <c r="C207" s="113"/>
      <c r="D207" s="113"/>
      <c r="E207" s="112"/>
      <c r="F207" s="115"/>
      <c r="G207" s="115"/>
      <c r="H207" s="115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</row>
    <row r="208" spans="1:26" ht="15.75" customHeight="1" x14ac:dyDescent="0.25">
      <c r="A208" s="111"/>
      <c r="B208" s="112"/>
      <c r="C208" s="113"/>
      <c r="D208" s="113"/>
      <c r="E208" s="112"/>
      <c r="F208" s="115"/>
      <c r="G208" s="115"/>
      <c r="H208" s="115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</row>
    <row r="209" spans="1:26" ht="15.75" customHeight="1" x14ac:dyDescent="0.25">
      <c r="A209" s="111"/>
      <c r="B209" s="112"/>
      <c r="C209" s="113"/>
      <c r="D209" s="113"/>
      <c r="E209" s="112"/>
      <c r="F209" s="115"/>
      <c r="G209" s="115"/>
      <c r="H209" s="115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</row>
    <row r="210" spans="1:26" ht="15.75" customHeight="1" x14ac:dyDescent="0.25">
      <c r="A210" s="111"/>
      <c r="B210" s="112"/>
      <c r="C210" s="113"/>
      <c r="D210" s="113"/>
      <c r="E210" s="112"/>
      <c r="F210" s="115"/>
      <c r="G210" s="115"/>
      <c r="H210" s="115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</row>
    <row r="211" spans="1:26" ht="15.75" customHeight="1" x14ac:dyDescent="0.25">
      <c r="A211" s="111"/>
      <c r="B211" s="112"/>
      <c r="C211" s="113"/>
      <c r="D211" s="113"/>
      <c r="E211" s="112"/>
      <c r="F211" s="115"/>
      <c r="G211" s="115"/>
      <c r="H211" s="115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</row>
    <row r="212" spans="1:26" ht="15.75" customHeight="1" x14ac:dyDescent="0.25">
      <c r="A212" s="111"/>
      <c r="B212" s="112"/>
      <c r="C212" s="113"/>
      <c r="D212" s="113"/>
      <c r="E212" s="112"/>
      <c r="F212" s="115"/>
      <c r="G212" s="115"/>
      <c r="H212" s="115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</row>
    <row r="213" spans="1:26" ht="15.75" customHeight="1" x14ac:dyDescent="0.25">
      <c r="A213" s="111"/>
      <c r="B213" s="112"/>
      <c r="C213" s="113"/>
      <c r="D213" s="113"/>
      <c r="E213" s="112"/>
      <c r="F213" s="115"/>
      <c r="G213" s="115"/>
      <c r="H213" s="115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</row>
    <row r="214" spans="1:26" ht="15.75" customHeight="1" x14ac:dyDescent="0.25">
      <c r="A214" s="111"/>
      <c r="B214" s="112"/>
      <c r="C214" s="113"/>
      <c r="D214" s="113"/>
      <c r="E214" s="112"/>
      <c r="F214" s="115"/>
      <c r="G214" s="115"/>
      <c r="H214" s="115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</row>
    <row r="215" spans="1:26" ht="15.75" customHeight="1" x14ac:dyDescent="0.25">
      <c r="A215" s="111"/>
      <c r="B215" s="112"/>
      <c r="C215" s="113"/>
      <c r="D215" s="113"/>
      <c r="E215" s="112"/>
      <c r="F215" s="115"/>
      <c r="G215" s="115"/>
      <c r="H215" s="115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</row>
    <row r="216" spans="1:26" ht="15.75" customHeight="1" x14ac:dyDescent="0.25">
      <c r="A216" s="111"/>
      <c r="B216" s="112"/>
      <c r="C216" s="113"/>
      <c r="D216" s="113"/>
      <c r="E216" s="112"/>
      <c r="F216" s="115"/>
      <c r="G216" s="115"/>
      <c r="H216" s="115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</row>
    <row r="217" spans="1:26" ht="15.75" customHeight="1" x14ac:dyDescent="0.25">
      <c r="A217" s="111"/>
      <c r="B217" s="112"/>
      <c r="C217" s="113"/>
      <c r="D217" s="113"/>
      <c r="E217" s="112"/>
      <c r="F217" s="115"/>
      <c r="G217" s="115"/>
      <c r="H217" s="115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</row>
    <row r="218" spans="1:26" ht="15.75" customHeight="1" x14ac:dyDescent="0.25">
      <c r="A218" s="111"/>
      <c r="B218" s="112"/>
      <c r="C218" s="113"/>
      <c r="D218" s="113"/>
      <c r="E218" s="112"/>
      <c r="F218" s="115"/>
      <c r="G218" s="115"/>
      <c r="H218" s="115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</row>
    <row r="219" spans="1:26" ht="15.75" customHeight="1" x14ac:dyDescent="0.25">
      <c r="A219" s="111"/>
      <c r="B219" s="112"/>
      <c r="C219" s="113"/>
      <c r="D219" s="113"/>
      <c r="E219" s="112"/>
      <c r="F219" s="115"/>
      <c r="G219" s="115"/>
      <c r="H219" s="115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</row>
    <row r="220" spans="1:26" ht="15.75" customHeight="1" x14ac:dyDescent="0.25">
      <c r="A220" s="111"/>
      <c r="B220" s="112"/>
      <c r="C220" s="113"/>
      <c r="D220" s="113"/>
      <c r="E220" s="112"/>
      <c r="F220" s="115"/>
      <c r="G220" s="115"/>
      <c r="H220" s="115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</row>
    <row r="221" spans="1:26" ht="15.75" customHeight="1" x14ac:dyDescent="0.25">
      <c r="A221" s="111"/>
      <c r="B221" s="112"/>
      <c r="C221" s="113"/>
      <c r="D221" s="113"/>
      <c r="E221" s="112"/>
      <c r="F221" s="115"/>
      <c r="G221" s="115"/>
      <c r="H221" s="115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</row>
    <row r="222" spans="1:26" ht="15.75" customHeight="1" x14ac:dyDescent="0.25">
      <c r="A222" s="111"/>
      <c r="B222" s="112"/>
      <c r="C222" s="113"/>
      <c r="D222" s="113"/>
      <c r="E222" s="112"/>
      <c r="F222" s="115"/>
      <c r="G222" s="115"/>
      <c r="H222" s="115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</row>
    <row r="223" spans="1:26" ht="15.75" customHeight="1" x14ac:dyDescent="0.25">
      <c r="A223" s="111"/>
      <c r="B223" s="112"/>
      <c r="C223" s="113"/>
      <c r="D223" s="113"/>
      <c r="E223" s="112"/>
      <c r="F223" s="115"/>
      <c r="G223" s="115"/>
      <c r="H223" s="115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</row>
    <row r="224" spans="1:26" ht="15.75" customHeight="1" x14ac:dyDescent="0.25">
      <c r="A224" s="111"/>
      <c r="B224" s="112"/>
      <c r="C224" s="113"/>
      <c r="D224" s="113"/>
      <c r="E224" s="112"/>
      <c r="F224" s="115"/>
      <c r="G224" s="115"/>
      <c r="H224" s="115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</row>
    <row r="225" spans="1:26" ht="15.75" customHeight="1" x14ac:dyDescent="0.25">
      <c r="A225" s="111"/>
      <c r="B225" s="112"/>
      <c r="C225" s="113"/>
      <c r="D225" s="113"/>
      <c r="E225" s="112"/>
      <c r="F225" s="115"/>
      <c r="G225" s="115"/>
      <c r="H225" s="115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</row>
    <row r="226" spans="1:26" ht="15.75" customHeight="1" x14ac:dyDescent="0.25">
      <c r="A226" s="111"/>
      <c r="B226" s="112"/>
      <c r="C226" s="113"/>
      <c r="D226" s="113"/>
      <c r="E226" s="112"/>
      <c r="F226" s="115"/>
      <c r="G226" s="115"/>
      <c r="H226" s="115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</row>
    <row r="227" spans="1:26" ht="15.75" customHeight="1" x14ac:dyDescent="0.25">
      <c r="A227" s="111"/>
      <c r="B227" s="112"/>
      <c r="C227" s="113"/>
      <c r="D227" s="113"/>
      <c r="E227" s="112"/>
      <c r="F227" s="115"/>
      <c r="G227" s="115"/>
      <c r="H227" s="115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</row>
    <row r="228" spans="1:26" ht="15.75" customHeight="1" x14ac:dyDescent="0.25">
      <c r="A228" s="111"/>
      <c r="B228" s="112"/>
      <c r="C228" s="113"/>
      <c r="D228" s="113"/>
      <c r="E228" s="112"/>
      <c r="F228" s="115"/>
      <c r="G228" s="115"/>
      <c r="H228" s="115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</row>
    <row r="229" spans="1:26" ht="15.75" customHeight="1" x14ac:dyDescent="0.25">
      <c r="A229" s="111"/>
      <c r="B229" s="112"/>
      <c r="C229" s="113"/>
      <c r="D229" s="113"/>
      <c r="E229" s="112"/>
      <c r="F229" s="115"/>
      <c r="G229" s="115"/>
      <c r="H229" s="115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</row>
    <row r="230" spans="1:26" ht="15.75" customHeight="1" x14ac:dyDescent="0.25">
      <c r="A230" s="111"/>
      <c r="B230" s="112"/>
      <c r="C230" s="113"/>
      <c r="D230" s="113"/>
      <c r="E230" s="112"/>
      <c r="F230" s="115"/>
      <c r="G230" s="115"/>
      <c r="H230" s="115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</row>
    <row r="231" spans="1:26" ht="15.75" customHeight="1" x14ac:dyDescent="0.25">
      <c r="A231" s="111"/>
      <c r="B231" s="112"/>
      <c r="C231" s="113"/>
      <c r="D231" s="113"/>
      <c r="E231" s="112"/>
      <c r="F231" s="115"/>
      <c r="G231" s="115"/>
      <c r="H231" s="115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</row>
    <row r="232" spans="1:26" ht="15.75" customHeight="1" x14ac:dyDescent="0.25">
      <c r="A232" s="111"/>
      <c r="B232" s="112"/>
      <c r="C232" s="113"/>
      <c r="D232" s="113"/>
      <c r="E232" s="112"/>
      <c r="F232" s="115"/>
      <c r="G232" s="115"/>
      <c r="H232" s="115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</row>
    <row r="233" spans="1:26" ht="15.75" customHeight="1" x14ac:dyDescent="0.25">
      <c r="A233" s="111"/>
      <c r="B233" s="112"/>
      <c r="C233" s="113"/>
      <c r="D233" s="113"/>
      <c r="E233" s="112"/>
      <c r="F233" s="115"/>
      <c r="G233" s="115"/>
      <c r="H233" s="115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</row>
    <row r="234" spans="1:26" ht="15.75" customHeight="1" x14ac:dyDescent="0.25">
      <c r="A234" s="111"/>
      <c r="B234" s="112"/>
      <c r="C234" s="113"/>
      <c r="D234" s="113"/>
      <c r="E234" s="112"/>
      <c r="F234" s="115"/>
      <c r="G234" s="115"/>
      <c r="H234" s="115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</row>
    <row r="235" spans="1:26" ht="15.75" customHeight="1" x14ac:dyDescent="0.25">
      <c r="A235" s="111"/>
      <c r="B235" s="112"/>
      <c r="C235" s="113"/>
      <c r="D235" s="113"/>
      <c r="E235" s="112"/>
      <c r="F235" s="115"/>
      <c r="G235" s="115"/>
      <c r="H235" s="115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</row>
    <row r="236" spans="1:26" ht="15.75" customHeight="1" x14ac:dyDescent="0.25">
      <c r="A236" s="111"/>
      <c r="B236" s="112"/>
      <c r="C236" s="113"/>
      <c r="D236" s="113"/>
      <c r="E236" s="112"/>
      <c r="F236" s="115"/>
      <c r="G236" s="115"/>
      <c r="H236" s="115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</row>
    <row r="237" spans="1:26" ht="15.75" customHeight="1" x14ac:dyDescent="0.25">
      <c r="A237" s="111"/>
      <c r="B237" s="112"/>
      <c r="C237" s="113"/>
      <c r="D237" s="113"/>
      <c r="E237" s="112"/>
      <c r="F237" s="115"/>
      <c r="G237" s="115"/>
      <c r="H237" s="115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</row>
    <row r="238" spans="1:26" ht="15.75" customHeight="1" x14ac:dyDescent="0.25">
      <c r="A238" s="111"/>
      <c r="B238" s="112"/>
      <c r="C238" s="113"/>
      <c r="D238" s="113"/>
      <c r="E238" s="112"/>
      <c r="F238" s="115"/>
      <c r="G238" s="115"/>
      <c r="H238" s="115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</row>
    <row r="239" spans="1:26" ht="15.75" customHeight="1" x14ac:dyDescent="0.25">
      <c r="A239" s="111"/>
      <c r="B239" s="112"/>
      <c r="C239" s="113"/>
      <c r="D239" s="113"/>
      <c r="E239" s="112"/>
      <c r="F239" s="115"/>
      <c r="G239" s="115"/>
      <c r="H239" s="115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</row>
    <row r="240" spans="1:26" ht="15.75" customHeight="1" x14ac:dyDescent="0.25">
      <c r="A240" s="111"/>
      <c r="B240" s="112"/>
      <c r="C240" s="113"/>
      <c r="D240" s="113"/>
      <c r="E240" s="112"/>
      <c r="F240" s="115"/>
      <c r="G240" s="115"/>
      <c r="H240" s="115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</row>
    <row r="241" spans="1:26" ht="15.75" customHeight="1" x14ac:dyDescent="0.25">
      <c r="A241" s="111"/>
      <c r="B241" s="112"/>
      <c r="C241" s="113"/>
      <c r="D241" s="113"/>
      <c r="E241" s="112"/>
      <c r="F241" s="115"/>
      <c r="G241" s="115"/>
      <c r="H241" s="115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</row>
    <row r="242" spans="1:26" ht="15.75" customHeight="1" x14ac:dyDescent="0.25">
      <c r="A242" s="111"/>
      <c r="B242" s="112"/>
      <c r="C242" s="113"/>
      <c r="D242" s="113"/>
      <c r="E242" s="112"/>
      <c r="F242" s="115"/>
      <c r="G242" s="115"/>
      <c r="H242" s="115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</row>
    <row r="243" spans="1:26" ht="15.75" customHeight="1" x14ac:dyDescent="0.25">
      <c r="A243" s="111"/>
      <c r="B243" s="112"/>
      <c r="C243" s="113"/>
      <c r="D243" s="113"/>
      <c r="E243" s="112"/>
      <c r="F243" s="115"/>
      <c r="G243" s="115"/>
      <c r="H243" s="115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</row>
    <row r="244" spans="1:26" ht="15.75" customHeight="1" x14ac:dyDescent="0.25">
      <c r="A244" s="111"/>
      <c r="B244" s="112"/>
      <c r="C244" s="113"/>
      <c r="D244" s="113"/>
      <c r="E244" s="112"/>
      <c r="F244" s="115"/>
      <c r="G244" s="115"/>
      <c r="H244" s="115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</row>
    <row r="245" spans="1:26" ht="15.75" customHeight="1" x14ac:dyDescent="0.25">
      <c r="A245" s="111"/>
      <c r="B245" s="112"/>
      <c r="C245" s="113"/>
      <c r="D245" s="113"/>
      <c r="E245" s="112"/>
      <c r="F245" s="115"/>
      <c r="G245" s="115"/>
      <c r="H245" s="115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</row>
    <row r="246" spans="1:26" ht="15.75" customHeight="1" x14ac:dyDescent="0.25">
      <c r="A246" s="111"/>
      <c r="B246" s="112"/>
      <c r="C246" s="113"/>
      <c r="D246" s="113"/>
      <c r="E246" s="112"/>
      <c r="F246" s="115"/>
      <c r="G246" s="115"/>
      <c r="H246" s="115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</row>
    <row r="247" spans="1:26" ht="15.75" customHeight="1" x14ac:dyDescent="0.25">
      <c r="A247" s="111"/>
      <c r="B247" s="112"/>
      <c r="C247" s="113"/>
      <c r="D247" s="113"/>
      <c r="E247" s="112"/>
      <c r="F247" s="115"/>
      <c r="G247" s="115"/>
      <c r="H247" s="115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</row>
    <row r="248" spans="1:26" ht="15.75" customHeight="1" x14ac:dyDescent="0.25">
      <c r="A248" s="111"/>
      <c r="B248" s="112"/>
      <c r="C248" s="113"/>
      <c r="D248" s="113"/>
      <c r="E248" s="112"/>
      <c r="F248" s="115"/>
      <c r="G248" s="115"/>
      <c r="H248" s="115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</row>
    <row r="249" spans="1:26" ht="15.75" customHeight="1" x14ac:dyDescent="0.25">
      <c r="A249" s="111"/>
      <c r="B249" s="112"/>
      <c r="C249" s="113"/>
      <c r="D249" s="113"/>
      <c r="E249" s="112"/>
      <c r="F249" s="115"/>
      <c r="G249" s="115"/>
      <c r="H249" s="115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</row>
    <row r="250" spans="1:26" ht="15.75" customHeight="1" x14ac:dyDescent="0.25">
      <c r="A250" s="111"/>
      <c r="B250" s="112"/>
      <c r="C250" s="113"/>
      <c r="D250" s="113"/>
      <c r="E250" s="112"/>
      <c r="F250" s="115"/>
      <c r="G250" s="115"/>
      <c r="H250" s="115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</row>
    <row r="251" spans="1:26" ht="15.75" customHeight="1" x14ac:dyDescent="0.25">
      <c r="A251" s="111"/>
      <c r="B251" s="112"/>
      <c r="C251" s="113"/>
      <c r="D251" s="113"/>
      <c r="E251" s="112"/>
      <c r="F251" s="115"/>
      <c r="G251" s="115"/>
      <c r="H251" s="115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</row>
    <row r="252" spans="1:26" ht="15.75" customHeight="1" x14ac:dyDescent="0.25">
      <c r="A252" s="111"/>
      <c r="B252" s="112"/>
      <c r="C252" s="113"/>
      <c r="D252" s="113"/>
      <c r="E252" s="112"/>
      <c r="F252" s="115"/>
      <c r="G252" s="115"/>
      <c r="H252" s="115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</row>
    <row r="253" spans="1:26" ht="15.75" customHeight="1" x14ac:dyDescent="0.25">
      <c r="A253" s="111"/>
      <c r="B253" s="112"/>
      <c r="C253" s="113"/>
      <c r="D253" s="113"/>
      <c r="E253" s="112"/>
      <c r="F253" s="115"/>
      <c r="G253" s="115"/>
      <c r="H253" s="115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</row>
    <row r="254" spans="1:26" ht="15.75" customHeight="1" x14ac:dyDescent="0.25">
      <c r="A254" s="111"/>
      <c r="B254" s="112"/>
      <c r="C254" s="113"/>
      <c r="D254" s="113"/>
      <c r="E254" s="112"/>
      <c r="F254" s="115"/>
      <c r="G254" s="115"/>
      <c r="H254" s="115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</row>
    <row r="255" spans="1:26" ht="15.75" customHeight="1" x14ac:dyDescent="0.25">
      <c r="A255" s="111"/>
      <c r="B255" s="112"/>
      <c r="C255" s="113"/>
      <c r="D255" s="113"/>
      <c r="E255" s="112"/>
      <c r="F255" s="115"/>
      <c r="G255" s="115"/>
      <c r="H255" s="115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</row>
    <row r="256" spans="1:26" ht="15.75" customHeight="1" x14ac:dyDescent="0.25">
      <c r="A256" s="111"/>
      <c r="B256" s="112"/>
      <c r="C256" s="113"/>
      <c r="D256" s="113"/>
      <c r="E256" s="112"/>
      <c r="F256" s="115"/>
      <c r="G256" s="115"/>
      <c r="H256" s="115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</row>
    <row r="257" spans="1:26" ht="15.75" customHeight="1" x14ac:dyDescent="0.25">
      <c r="A257" s="111"/>
      <c r="B257" s="112"/>
      <c r="C257" s="113"/>
      <c r="D257" s="113"/>
      <c r="E257" s="112"/>
      <c r="F257" s="115"/>
      <c r="G257" s="115"/>
      <c r="H257" s="115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</row>
    <row r="258" spans="1:26" ht="15.75" customHeight="1" x14ac:dyDescent="0.25">
      <c r="A258" s="111"/>
      <c r="B258" s="112"/>
      <c r="C258" s="113"/>
      <c r="D258" s="113"/>
      <c r="E258" s="112"/>
      <c r="F258" s="115"/>
      <c r="G258" s="115"/>
      <c r="H258" s="115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</row>
    <row r="259" spans="1:26" ht="15.75" customHeight="1" x14ac:dyDescent="0.25">
      <c r="A259" s="111"/>
      <c r="B259" s="112"/>
      <c r="C259" s="113"/>
      <c r="D259" s="113"/>
      <c r="E259" s="112"/>
      <c r="F259" s="115"/>
      <c r="G259" s="115"/>
      <c r="H259" s="115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</row>
    <row r="260" spans="1:26" ht="15.75" customHeight="1" x14ac:dyDescent="0.25">
      <c r="A260" s="111"/>
      <c r="B260" s="112"/>
      <c r="C260" s="113"/>
      <c r="D260" s="113"/>
      <c r="E260" s="112"/>
      <c r="F260" s="115"/>
      <c r="G260" s="115"/>
      <c r="H260" s="115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</row>
    <row r="261" spans="1:26" ht="15.75" customHeight="1" x14ac:dyDescent="0.25">
      <c r="A261" s="111"/>
      <c r="B261" s="112"/>
      <c r="C261" s="113"/>
      <c r="D261" s="113"/>
      <c r="E261" s="112"/>
      <c r="F261" s="115"/>
      <c r="G261" s="115"/>
      <c r="H261" s="115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</row>
    <row r="262" spans="1:26" ht="15.75" customHeight="1" x14ac:dyDescent="0.25">
      <c r="A262" s="111"/>
      <c r="B262" s="112"/>
      <c r="C262" s="113"/>
      <c r="D262" s="113"/>
      <c r="E262" s="112"/>
      <c r="F262" s="115"/>
      <c r="G262" s="115"/>
      <c r="H262" s="115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</row>
    <row r="263" spans="1:26" ht="15.75" customHeight="1" x14ac:dyDescent="0.25">
      <c r="A263" s="111"/>
      <c r="B263" s="112"/>
      <c r="C263" s="113"/>
      <c r="D263" s="113"/>
      <c r="E263" s="112"/>
      <c r="F263" s="115"/>
      <c r="G263" s="115"/>
      <c r="H263" s="115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</row>
    <row r="264" spans="1:26" ht="15.75" customHeight="1" x14ac:dyDescent="0.25">
      <c r="A264" s="111"/>
      <c r="B264" s="112"/>
      <c r="C264" s="113"/>
      <c r="D264" s="113"/>
      <c r="E264" s="112"/>
      <c r="F264" s="115"/>
      <c r="G264" s="115"/>
      <c r="H264" s="115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</row>
    <row r="265" spans="1:26" ht="15.75" customHeight="1" x14ac:dyDescent="0.25">
      <c r="A265" s="111"/>
      <c r="B265" s="112"/>
      <c r="C265" s="113"/>
      <c r="D265" s="113"/>
      <c r="E265" s="112"/>
      <c r="F265" s="115"/>
      <c r="G265" s="115"/>
      <c r="H265" s="115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</row>
    <row r="266" spans="1:26" ht="15.75" customHeight="1" x14ac:dyDescent="0.25">
      <c r="A266" s="111"/>
      <c r="B266" s="112"/>
      <c r="C266" s="113"/>
      <c r="D266" s="113"/>
      <c r="E266" s="112"/>
      <c r="F266" s="115"/>
      <c r="G266" s="115"/>
      <c r="H266" s="115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</row>
    <row r="267" spans="1:26" ht="15.75" customHeight="1" x14ac:dyDescent="0.25">
      <c r="A267" s="111"/>
      <c r="B267" s="112"/>
      <c r="C267" s="113"/>
      <c r="D267" s="113"/>
      <c r="E267" s="112"/>
      <c r="F267" s="115"/>
      <c r="G267" s="115"/>
      <c r="H267" s="115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</row>
    <row r="268" spans="1:26" ht="15.75" customHeight="1" x14ac:dyDescent="0.25">
      <c r="A268" s="111"/>
      <c r="B268" s="112"/>
      <c r="C268" s="113"/>
      <c r="D268" s="113"/>
      <c r="E268" s="112"/>
      <c r="F268" s="115"/>
      <c r="G268" s="115"/>
      <c r="H268" s="115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</row>
    <row r="269" spans="1:26" ht="15.75" customHeight="1" x14ac:dyDescent="0.25">
      <c r="A269" s="111"/>
      <c r="B269" s="112"/>
      <c r="C269" s="113"/>
      <c r="D269" s="113"/>
      <c r="E269" s="112"/>
      <c r="F269" s="115"/>
      <c r="G269" s="115"/>
      <c r="H269" s="115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</row>
    <row r="270" spans="1:26" ht="15.75" customHeight="1" x14ac:dyDescent="0.25">
      <c r="A270" s="111"/>
      <c r="B270" s="112"/>
      <c r="C270" s="113"/>
      <c r="D270" s="113"/>
      <c r="E270" s="112"/>
      <c r="F270" s="115"/>
      <c r="G270" s="115"/>
      <c r="H270" s="115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</row>
    <row r="271" spans="1:26" ht="15.75" customHeight="1" x14ac:dyDescent="0.25">
      <c r="A271" s="111"/>
      <c r="B271" s="112"/>
      <c r="C271" s="113"/>
      <c r="D271" s="113"/>
      <c r="E271" s="112"/>
      <c r="F271" s="115"/>
      <c r="G271" s="115"/>
      <c r="H271" s="115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</row>
    <row r="272" spans="1:26" ht="15.75" customHeight="1" x14ac:dyDescent="0.25">
      <c r="A272" s="111"/>
      <c r="B272" s="112"/>
      <c r="C272" s="113"/>
      <c r="D272" s="113"/>
      <c r="E272" s="112"/>
      <c r="F272" s="115"/>
      <c r="G272" s="115"/>
      <c r="H272" s="115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</row>
    <row r="273" spans="1:26" ht="15.75" customHeight="1" x14ac:dyDescent="0.25">
      <c r="A273" s="111"/>
      <c r="B273" s="112"/>
      <c r="C273" s="113"/>
      <c r="D273" s="113"/>
      <c r="E273" s="112"/>
      <c r="F273" s="115"/>
      <c r="G273" s="115"/>
      <c r="H273" s="115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</row>
    <row r="274" spans="1:26" ht="15.75" customHeight="1" x14ac:dyDescent="0.25">
      <c r="A274" s="111"/>
      <c r="B274" s="112"/>
      <c r="C274" s="113"/>
      <c r="D274" s="113"/>
      <c r="E274" s="112"/>
      <c r="F274" s="115"/>
      <c r="G274" s="115"/>
      <c r="H274" s="115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</row>
    <row r="275" spans="1:26" ht="15.75" customHeight="1" x14ac:dyDescent="0.25">
      <c r="A275" s="111"/>
      <c r="B275" s="112"/>
      <c r="C275" s="113"/>
      <c r="D275" s="113"/>
      <c r="E275" s="112"/>
      <c r="F275" s="115"/>
      <c r="G275" s="115"/>
      <c r="H275" s="115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</row>
    <row r="276" spans="1:26" ht="15.75" customHeight="1" x14ac:dyDescent="0.25">
      <c r="A276" s="111"/>
      <c r="B276" s="112"/>
      <c r="C276" s="113"/>
      <c r="D276" s="113"/>
      <c r="E276" s="112"/>
      <c r="F276" s="115"/>
      <c r="G276" s="115"/>
      <c r="H276" s="115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</row>
    <row r="277" spans="1:26" ht="15.75" customHeight="1" x14ac:dyDescent="0.25">
      <c r="A277" s="111"/>
      <c r="B277" s="112"/>
      <c r="C277" s="113"/>
      <c r="D277" s="113"/>
      <c r="E277" s="112"/>
      <c r="F277" s="115"/>
      <c r="G277" s="115"/>
      <c r="H277" s="115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</row>
    <row r="278" spans="1:26" ht="15.75" customHeight="1" x14ac:dyDescent="0.25">
      <c r="A278" s="111"/>
      <c r="B278" s="112"/>
      <c r="C278" s="113"/>
      <c r="D278" s="113"/>
      <c r="E278" s="112"/>
      <c r="F278" s="115"/>
      <c r="G278" s="115"/>
      <c r="H278" s="115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</row>
    <row r="279" spans="1:26" ht="15.75" customHeight="1" x14ac:dyDescent="0.25">
      <c r="A279" s="111"/>
      <c r="B279" s="112"/>
      <c r="C279" s="113"/>
      <c r="D279" s="113"/>
      <c r="E279" s="112"/>
      <c r="F279" s="115"/>
      <c r="G279" s="115"/>
      <c r="H279" s="115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</row>
    <row r="280" spans="1:26" ht="15.75" customHeight="1" x14ac:dyDescent="0.25">
      <c r="A280" s="111"/>
      <c r="B280" s="112"/>
      <c r="C280" s="113"/>
      <c r="D280" s="113"/>
      <c r="E280" s="112"/>
      <c r="F280" s="115"/>
      <c r="G280" s="115"/>
      <c r="H280" s="115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</row>
    <row r="281" spans="1:26" ht="15.75" customHeight="1" x14ac:dyDescent="0.25">
      <c r="A281" s="111"/>
      <c r="B281" s="112"/>
      <c r="C281" s="113"/>
      <c r="D281" s="113"/>
      <c r="E281" s="112"/>
      <c r="F281" s="115"/>
      <c r="G281" s="115"/>
      <c r="H281" s="115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</row>
    <row r="282" spans="1:26" ht="15.75" customHeight="1" x14ac:dyDescent="0.25">
      <c r="A282" s="111"/>
      <c r="B282" s="112"/>
      <c r="C282" s="113"/>
      <c r="D282" s="113"/>
      <c r="E282" s="112"/>
      <c r="F282" s="115"/>
      <c r="G282" s="115"/>
      <c r="H282" s="115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</row>
    <row r="283" spans="1:26" ht="15.75" customHeight="1" x14ac:dyDescent="0.25">
      <c r="A283" s="111"/>
      <c r="B283" s="112"/>
      <c r="C283" s="113"/>
      <c r="D283" s="113"/>
      <c r="E283" s="112"/>
      <c r="F283" s="115"/>
      <c r="G283" s="115"/>
      <c r="H283" s="115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</row>
    <row r="284" spans="1:26" ht="15.75" customHeight="1" x14ac:dyDescent="0.25">
      <c r="A284" s="111"/>
      <c r="B284" s="112"/>
      <c r="C284" s="113"/>
      <c r="D284" s="113"/>
      <c r="E284" s="112"/>
      <c r="F284" s="115"/>
      <c r="G284" s="115"/>
      <c r="H284" s="115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</row>
    <row r="285" spans="1:26" ht="15.75" customHeight="1" x14ac:dyDescent="0.25">
      <c r="A285" s="111"/>
      <c r="B285" s="112"/>
      <c r="C285" s="113"/>
      <c r="D285" s="113"/>
      <c r="E285" s="112"/>
      <c r="F285" s="115"/>
      <c r="G285" s="115"/>
      <c r="H285" s="115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</row>
    <row r="286" spans="1:26" ht="15.75" customHeight="1" x14ac:dyDescent="0.25">
      <c r="A286" s="111"/>
      <c r="B286" s="112"/>
      <c r="C286" s="113"/>
      <c r="D286" s="113"/>
      <c r="E286" s="112"/>
      <c r="F286" s="115"/>
      <c r="G286" s="115"/>
      <c r="H286" s="115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</row>
    <row r="287" spans="1:26" ht="15.75" customHeight="1" x14ac:dyDescent="0.25">
      <c r="A287" s="111"/>
      <c r="B287" s="112"/>
      <c r="C287" s="113"/>
      <c r="D287" s="113"/>
      <c r="E287" s="112"/>
      <c r="F287" s="115"/>
      <c r="G287" s="115"/>
      <c r="H287" s="115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</row>
    <row r="288" spans="1:26" ht="15.75" customHeight="1" x14ac:dyDescent="0.25">
      <c r="A288" s="111"/>
      <c r="B288" s="112"/>
      <c r="C288" s="113"/>
      <c r="D288" s="113"/>
      <c r="E288" s="112"/>
      <c r="F288" s="115"/>
      <c r="G288" s="115"/>
      <c r="H288" s="115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</row>
    <row r="289" spans="1:26" ht="15.75" customHeight="1" x14ac:dyDescent="0.25">
      <c r="A289" s="111"/>
      <c r="B289" s="112"/>
      <c r="C289" s="113"/>
      <c r="D289" s="113"/>
      <c r="E289" s="112"/>
      <c r="F289" s="115"/>
      <c r="G289" s="115"/>
      <c r="H289" s="115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</row>
    <row r="290" spans="1:26" ht="15.75" customHeight="1" x14ac:dyDescent="0.25">
      <c r="A290" s="111"/>
      <c r="B290" s="112"/>
      <c r="C290" s="113"/>
      <c r="D290" s="113"/>
      <c r="E290" s="112"/>
      <c r="F290" s="115"/>
      <c r="G290" s="115"/>
      <c r="H290" s="115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</row>
    <row r="291" spans="1:26" ht="15.75" customHeight="1" x14ac:dyDescent="0.25">
      <c r="A291" s="111"/>
      <c r="B291" s="112"/>
      <c r="C291" s="113"/>
      <c r="D291" s="113"/>
      <c r="E291" s="112"/>
      <c r="F291" s="115"/>
      <c r="G291" s="115"/>
      <c r="H291" s="115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</row>
    <row r="292" spans="1:26" ht="15.75" customHeight="1" x14ac:dyDescent="0.25">
      <c r="A292" s="111"/>
      <c r="B292" s="112"/>
      <c r="C292" s="113"/>
      <c r="D292" s="113"/>
      <c r="E292" s="112"/>
      <c r="F292" s="115"/>
      <c r="G292" s="115"/>
      <c r="H292" s="115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</row>
    <row r="293" spans="1:26" ht="15.75" customHeight="1" x14ac:dyDescent="0.25">
      <c r="A293" s="111"/>
      <c r="B293" s="112"/>
      <c r="C293" s="113"/>
      <c r="D293" s="113"/>
      <c r="E293" s="112"/>
      <c r="F293" s="115"/>
      <c r="G293" s="115"/>
      <c r="H293" s="115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</row>
    <row r="294" spans="1:26" ht="15.75" customHeight="1" x14ac:dyDescent="0.25">
      <c r="A294" s="111"/>
      <c r="B294" s="112"/>
      <c r="C294" s="113"/>
      <c r="D294" s="113"/>
      <c r="E294" s="112"/>
      <c r="F294" s="115"/>
      <c r="G294" s="115"/>
      <c r="H294" s="115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</row>
    <row r="295" spans="1:26" ht="15.75" customHeight="1" x14ac:dyDescent="0.25">
      <c r="A295" s="111"/>
      <c r="B295" s="112"/>
      <c r="C295" s="113"/>
      <c r="D295" s="113"/>
      <c r="E295" s="112"/>
      <c r="F295" s="115"/>
      <c r="G295" s="115"/>
      <c r="H295" s="115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</row>
    <row r="296" spans="1:26" ht="15.75" customHeight="1" x14ac:dyDescent="0.25">
      <c r="A296" s="111"/>
      <c r="B296" s="112"/>
      <c r="C296" s="113"/>
      <c r="D296" s="113"/>
      <c r="E296" s="112"/>
      <c r="F296" s="115"/>
      <c r="G296" s="115"/>
      <c r="H296" s="115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</row>
    <row r="297" spans="1:26" ht="15.75" customHeight="1" x14ac:dyDescent="0.25">
      <c r="A297" s="111"/>
      <c r="B297" s="112"/>
      <c r="C297" s="113"/>
      <c r="D297" s="113"/>
      <c r="E297" s="112"/>
      <c r="F297" s="115"/>
      <c r="G297" s="115"/>
      <c r="H297" s="115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</row>
    <row r="298" spans="1:26" ht="15.75" customHeight="1" x14ac:dyDescent="0.25">
      <c r="A298" s="111"/>
      <c r="B298" s="112"/>
      <c r="C298" s="113"/>
      <c r="D298" s="113"/>
      <c r="E298" s="112"/>
      <c r="F298" s="115"/>
      <c r="G298" s="115"/>
      <c r="H298" s="115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</row>
    <row r="299" spans="1:26" ht="15.75" customHeight="1" x14ac:dyDescent="0.25">
      <c r="A299" s="111"/>
      <c r="B299" s="112"/>
      <c r="C299" s="113"/>
      <c r="D299" s="113"/>
      <c r="E299" s="112"/>
      <c r="F299" s="115"/>
      <c r="G299" s="115"/>
      <c r="H299" s="115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</row>
    <row r="300" spans="1:26" ht="15.75" customHeight="1" x14ac:dyDescent="0.25">
      <c r="A300" s="111"/>
      <c r="B300" s="112"/>
      <c r="C300" s="113"/>
      <c r="D300" s="113"/>
      <c r="E300" s="112"/>
      <c r="F300" s="115"/>
      <c r="G300" s="115"/>
      <c r="H300" s="115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</row>
    <row r="301" spans="1:26" ht="15.75" customHeight="1" x14ac:dyDescent="0.25">
      <c r="A301" s="111"/>
      <c r="B301" s="112"/>
      <c r="C301" s="113"/>
      <c r="D301" s="113"/>
      <c r="E301" s="112"/>
      <c r="F301" s="115"/>
      <c r="G301" s="115"/>
      <c r="H301" s="115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</row>
    <row r="302" spans="1:26" ht="15.75" customHeight="1" x14ac:dyDescent="0.25">
      <c r="A302" s="111"/>
      <c r="B302" s="112"/>
      <c r="C302" s="113"/>
      <c r="D302" s="113"/>
      <c r="E302" s="112"/>
      <c r="F302" s="115"/>
      <c r="G302" s="115"/>
      <c r="H302" s="115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</row>
    <row r="303" spans="1:26" ht="15.75" customHeight="1" x14ac:dyDescent="0.25">
      <c r="A303" s="111"/>
      <c r="B303" s="112"/>
      <c r="C303" s="113"/>
      <c r="D303" s="113"/>
      <c r="E303" s="112"/>
      <c r="F303" s="115"/>
      <c r="G303" s="115"/>
      <c r="H303" s="115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</row>
    <row r="304" spans="1:26" ht="15.75" customHeight="1" x14ac:dyDescent="0.25">
      <c r="A304" s="111"/>
      <c r="B304" s="112"/>
      <c r="C304" s="113"/>
      <c r="D304" s="113"/>
      <c r="E304" s="112"/>
      <c r="F304" s="115"/>
      <c r="G304" s="115"/>
      <c r="H304" s="115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</row>
    <row r="305" spans="1:26" ht="15.75" customHeight="1" x14ac:dyDescent="0.25">
      <c r="A305" s="111"/>
      <c r="B305" s="112"/>
      <c r="C305" s="113"/>
      <c r="D305" s="113"/>
      <c r="E305" s="112"/>
      <c r="F305" s="115"/>
      <c r="G305" s="115"/>
      <c r="H305" s="115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</row>
    <row r="306" spans="1:26" ht="15.75" customHeight="1" x14ac:dyDescent="0.25">
      <c r="A306" s="111"/>
      <c r="B306" s="112"/>
      <c r="C306" s="113"/>
      <c r="D306" s="113"/>
      <c r="E306" s="112"/>
      <c r="F306" s="115"/>
      <c r="G306" s="115"/>
      <c r="H306" s="115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</row>
    <row r="307" spans="1:26" ht="15.75" customHeight="1" x14ac:dyDescent="0.25">
      <c r="A307" s="111"/>
      <c r="B307" s="112"/>
      <c r="C307" s="113"/>
      <c r="D307" s="113"/>
      <c r="E307" s="112"/>
      <c r="F307" s="115"/>
      <c r="G307" s="115"/>
      <c r="H307" s="115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</row>
    <row r="308" spans="1:26" ht="15.75" customHeight="1" x14ac:dyDescent="0.25">
      <c r="A308" s="111"/>
      <c r="B308" s="112"/>
      <c r="C308" s="113"/>
      <c r="D308" s="113"/>
      <c r="E308" s="112"/>
      <c r="F308" s="115"/>
      <c r="G308" s="115"/>
      <c r="H308" s="115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</row>
    <row r="309" spans="1:26" ht="15.75" customHeight="1" x14ac:dyDescent="0.25">
      <c r="A309" s="111"/>
      <c r="B309" s="112"/>
      <c r="C309" s="113"/>
      <c r="D309" s="113"/>
      <c r="E309" s="112"/>
      <c r="F309" s="115"/>
      <c r="G309" s="115"/>
      <c r="H309" s="115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</row>
    <row r="310" spans="1:26" ht="15.75" customHeight="1" x14ac:dyDescent="0.25">
      <c r="A310" s="111"/>
      <c r="B310" s="112"/>
      <c r="C310" s="113"/>
      <c r="D310" s="113"/>
      <c r="E310" s="112"/>
      <c r="F310" s="115"/>
      <c r="G310" s="115"/>
      <c r="H310" s="115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</row>
    <row r="311" spans="1:26" ht="15.75" customHeight="1" x14ac:dyDescent="0.25">
      <c r="A311" s="111"/>
      <c r="B311" s="112"/>
      <c r="C311" s="113"/>
      <c r="D311" s="113"/>
      <c r="E311" s="112"/>
      <c r="F311" s="115"/>
      <c r="G311" s="115"/>
      <c r="H311" s="115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</row>
    <row r="312" spans="1:26" ht="15.75" customHeight="1" x14ac:dyDescent="0.25">
      <c r="A312" s="111"/>
      <c r="B312" s="112"/>
      <c r="C312" s="113"/>
      <c r="D312" s="113"/>
      <c r="E312" s="112"/>
      <c r="F312" s="115"/>
      <c r="G312" s="115"/>
      <c r="H312" s="115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</row>
    <row r="313" spans="1:26" ht="15.75" customHeight="1" x14ac:dyDescent="0.25">
      <c r="A313" s="111"/>
      <c r="B313" s="112"/>
      <c r="C313" s="113"/>
      <c r="D313" s="113"/>
      <c r="E313" s="112"/>
      <c r="F313" s="115"/>
      <c r="G313" s="115"/>
      <c r="H313" s="115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</row>
    <row r="314" spans="1:26" ht="15.75" customHeight="1" x14ac:dyDescent="0.25">
      <c r="A314" s="111"/>
      <c r="B314" s="112"/>
      <c r="C314" s="113"/>
      <c r="D314" s="113"/>
      <c r="E314" s="112"/>
      <c r="F314" s="115"/>
      <c r="G314" s="115"/>
      <c r="H314" s="115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</row>
    <row r="315" spans="1:26" ht="15.75" customHeight="1" x14ac:dyDescent="0.25">
      <c r="A315" s="111"/>
      <c r="B315" s="112"/>
      <c r="C315" s="113"/>
      <c r="D315" s="113"/>
      <c r="E315" s="112"/>
      <c r="F315" s="115"/>
      <c r="G315" s="115"/>
      <c r="H315" s="115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</row>
    <row r="316" spans="1:26" ht="15.75" customHeight="1" x14ac:dyDescent="0.25">
      <c r="A316" s="111"/>
      <c r="B316" s="112"/>
      <c r="C316" s="113"/>
      <c r="D316" s="113"/>
      <c r="E316" s="112"/>
      <c r="F316" s="115"/>
      <c r="G316" s="115"/>
      <c r="H316" s="115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</row>
    <row r="317" spans="1:26" ht="15.75" customHeight="1" x14ac:dyDescent="0.25">
      <c r="A317" s="111"/>
      <c r="B317" s="112"/>
      <c r="C317" s="113"/>
      <c r="D317" s="113"/>
      <c r="E317" s="112"/>
      <c r="F317" s="115"/>
      <c r="G317" s="115"/>
      <c r="H317" s="115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</row>
    <row r="318" spans="1:26" ht="15.75" customHeight="1" x14ac:dyDescent="0.25">
      <c r="A318" s="111"/>
      <c r="B318" s="112"/>
      <c r="C318" s="113"/>
      <c r="D318" s="113"/>
      <c r="E318" s="112"/>
      <c r="F318" s="115"/>
      <c r="G318" s="115"/>
      <c r="H318" s="115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</row>
    <row r="319" spans="1:26" ht="15.75" customHeight="1" x14ac:dyDescent="0.25">
      <c r="A319" s="111"/>
      <c r="B319" s="112"/>
      <c r="C319" s="113"/>
      <c r="D319" s="113"/>
      <c r="E319" s="112"/>
      <c r="F319" s="115"/>
      <c r="G319" s="115"/>
      <c r="H319" s="115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</row>
    <row r="320" spans="1:26" ht="15.75" customHeight="1" x14ac:dyDescent="0.25">
      <c r="A320" s="111"/>
      <c r="B320" s="112"/>
      <c r="C320" s="113"/>
      <c r="D320" s="113"/>
      <c r="E320" s="112"/>
      <c r="F320" s="115"/>
      <c r="G320" s="115"/>
      <c r="H320" s="115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</row>
    <row r="321" spans="1:26" ht="15.75" customHeight="1" x14ac:dyDescent="0.25">
      <c r="A321" s="111"/>
      <c r="B321" s="112"/>
      <c r="C321" s="113"/>
      <c r="D321" s="113"/>
      <c r="E321" s="112"/>
      <c r="F321" s="115"/>
      <c r="G321" s="115"/>
      <c r="H321" s="115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</row>
    <row r="322" spans="1:26" ht="15.75" customHeight="1" x14ac:dyDescent="0.25">
      <c r="A322" s="111"/>
      <c r="B322" s="112"/>
      <c r="C322" s="113"/>
      <c r="D322" s="113"/>
      <c r="E322" s="112"/>
      <c r="F322" s="115"/>
      <c r="G322" s="115"/>
      <c r="H322" s="115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</row>
    <row r="323" spans="1:26" ht="15.75" customHeight="1" x14ac:dyDescent="0.25">
      <c r="A323" s="111"/>
      <c r="B323" s="112"/>
      <c r="C323" s="113"/>
      <c r="D323" s="113"/>
      <c r="E323" s="112"/>
      <c r="F323" s="115"/>
      <c r="G323" s="115"/>
      <c r="H323" s="115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</row>
    <row r="324" spans="1:26" ht="15.75" customHeight="1" x14ac:dyDescent="0.25">
      <c r="A324" s="111"/>
      <c r="B324" s="112"/>
      <c r="C324" s="113"/>
      <c r="D324" s="113"/>
      <c r="E324" s="112"/>
      <c r="F324" s="115"/>
      <c r="G324" s="115"/>
      <c r="H324" s="115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</row>
    <row r="325" spans="1:26" ht="15.75" customHeight="1" x14ac:dyDescent="0.25">
      <c r="A325" s="111"/>
      <c r="B325" s="112"/>
      <c r="C325" s="113"/>
      <c r="D325" s="113"/>
      <c r="E325" s="112"/>
      <c r="F325" s="115"/>
      <c r="G325" s="115"/>
      <c r="H325" s="115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</row>
    <row r="326" spans="1:26" ht="15.75" customHeight="1" x14ac:dyDescent="0.25">
      <c r="A326" s="111"/>
      <c r="B326" s="112"/>
      <c r="C326" s="113"/>
      <c r="D326" s="113"/>
      <c r="E326" s="112"/>
      <c r="F326" s="115"/>
      <c r="G326" s="115"/>
      <c r="H326" s="115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</row>
    <row r="327" spans="1:26" ht="15.75" customHeight="1" x14ac:dyDescent="0.25">
      <c r="A327" s="111"/>
      <c r="B327" s="112"/>
      <c r="C327" s="113"/>
      <c r="D327" s="113"/>
      <c r="E327" s="112"/>
      <c r="F327" s="115"/>
      <c r="G327" s="115"/>
      <c r="H327" s="115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</row>
    <row r="328" spans="1:26" ht="15.75" customHeight="1" x14ac:dyDescent="0.25">
      <c r="A328" s="111"/>
      <c r="B328" s="112"/>
      <c r="C328" s="113"/>
      <c r="D328" s="113"/>
      <c r="E328" s="112"/>
      <c r="F328" s="115"/>
      <c r="G328" s="115"/>
      <c r="H328" s="115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</row>
    <row r="329" spans="1:26" ht="15.75" customHeight="1" x14ac:dyDescent="0.25">
      <c r="A329" s="111"/>
      <c r="B329" s="112"/>
      <c r="C329" s="113"/>
      <c r="D329" s="113"/>
      <c r="E329" s="112"/>
      <c r="F329" s="115"/>
      <c r="G329" s="115"/>
      <c r="H329" s="115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</row>
    <row r="330" spans="1:26" ht="15.75" customHeight="1" x14ac:dyDescent="0.25">
      <c r="A330" s="111"/>
      <c r="B330" s="112"/>
      <c r="C330" s="113"/>
      <c r="D330" s="113"/>
      <c r="E330" s="112"/>
      <c r="F330" s="115"/>
      <c r="G330" s="115"/>
      <c r="H330" s="115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</row>
    <row r="331" spans="1:26" ht="15.75" customHeight="1" x14ac:dyDescent="0.25">
      <c r="A331" s="111"/>
      <c r="B331" s="112"/>
      <c r="C331" s="113"/>
      <c r="D331" s="113"/>
      <c r="E331" s="112"/>
      <c r="F331" s="115"/>
      <c r="G331" s="115"/>
      <c r="H331" s="115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</row>
    <row r="332" spans="1:26" ht="15.75" customHeight="1" x14ac:dyDescent="0.25">
      <c r="A332" s="111"/>
      <c r="B332" s="112"/>
      <c r="C332" s="113"/>
      <c r="D332" s="113"/>
      <c r="E332" s="112"/>
      <c r="F332" s="115"/>
      <c r="G332" s="115"/>
      <c r="H332" s="115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</row>
    <row r="333" spans="1:26" ht="15.75" customHeight="1" x14ac:dyDescent="0.25">
      <c r="A333" s="111"/>
      <c r="B333" s="112"/>
      <c r="C333" s="113"/>
      <c r="D333" s="113"/>
      <c r="E333" s="112"/>
      <c r="F333" s="115"/>
      <c r="G333" s="115"/>
      <c r="H333" s="115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</row>
    <row r="334" spans="1:26" ht="15.75" customHeight="1" x14ac:dyDescent="0.25">
      <c r="A334" s="111"/>
      <c r="B334" s="112"/>
      <c r="C334" s="113"/>
      <c r="D334" s="113"/>
      <c r="E334" s="112"/>
      <c r="F334" s="115"/>
      <c r="G334" s="115"/>
      <c r="H334" s="115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</row>
    <row r="335" spans="1:26" ht="15.75" customHeight="1" x14ac:dyDescent="0.25">
      <c r="A335" s="111"/>
      <c r="B335" s="112"/>
      <c r="C335" s="113"/>
      <c r="D335" s="113"/>
      <c r="E335" s="112"/>
      <c r="F335" s="115"/>
      <c r="G335" s="115"/>
      <c r="H335" s="115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</row>
    <row r="336" spans="1:26" ht="15.75" customHeight="1" x14ac:dyDescent="0.25">
      <c r="A336" s="111"/>
      <c r="B336" s="112"/>
      <c r="C336" s="113"/>
      <c r="D336" s="113"/>
      <c r="E336" s="112"/>
      <c r="F336" s="115"/>
      <c r="G336" s="115"/>
      <c r="H336" s="115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</row>
    <row r="337" spans="1:26" ht="15.75" customHeight="1" x14ac:dyDescent="0.25">
      <c r="A337" s="111"/>
      <c r="B337" s="112"/>
      <c r="C337" s="113"/>
      <c r="D337" s="113"/>
      <c r="E337" s="112"/>
      <c r="F337" s="115"/>
      <c r="G337" s="115"/>
      <c r="H337" s="115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</row>
    <row r="338" spans="1:26" ht="15.75" customHeight="1" x14ac:dyDescent="0.25">
      <c r="A338" s="111"/>
      <c r="B338" s="112"/>
      <c r="C338" s="113"/>
      <c r="D338" s="113"/>
      <c r="E338" s="112"/>
      <c r="F338" s="115"/>
      <c r="G338" s="115"/>
      <c r="H338" s="115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</row>
    <row r="339" spans="1:26" ht="15.75" customHeight="1" x14ac:dyDescent="0.25">
      <c r="A339" s="111"/>
      <c r="B339" s="112"/>
      <c r="C339" s="113"/>
      <c r="D339" s="113"/>
      <c r="E339" s="112"/>
      <c r="F339" s="115"/>
      <c r="G339" s="115"/>
      <c r="H339" s="115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</row>
    <row r="340" spans="1:26" ht="15.75" customHeight="1" x14ac:dyDescent="0.25">
      <c r="A340" s="111"/>
      <c r="B340" s="112"/>
      <c r="C340" s="113"/>
      <c r="D340" s="113"/>
      <c r="E340" s="112"/>
      <c r="F340" s="115"/>
      <c r="G340" s="115"/>
      <c r="H340" s="115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</row>
    <row r="341" spans="1:26" ht="15.75" customHeight="1" x14ac:dyDescent="0.25">
      <c r="A341" s="111"/>
      <c r="B341" s="112"/>
      <c r="C341" s="113"/>
      <c r="D341" s="113"/>
      <c r="E341" s="112"/>
      <c r="F341" s="115"/>
      <c r="G341" s="115"/>
      <c r="H341" s="115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</row>
    <row r="342" spans="1:26" ht="15.75" customHeight="1" x14ac:dyDescent="0.25">
      <c r="A342" s="111"/>
      <c r="B342" s="112"/>
      <c r="C342" s="113"/>
      <c r="D342" s="113"/>
      <c r="E342" s="112"/>
      <c r="F342" s="115"/>
      <c r="G342" s="115"/>
      <c r="H342" s="115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</row>
    <row r="343" spans="1:26" ht="15.75" customHeight="1" x14ac:dyDescent="0.25">
      <c r="A343" s="111"/>
      <c r="B343" s="112"/>
      <c r="C343" s="113"/>
      <c r="D343" s="113"/>
      <c r="E343" s="112"/>
      <c r="F343" s="115"/>
      <c r="G343" s="115"/>
      <c r="H343" s="115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</row>
    <row r="344" spans="1:26" ht="15.75" customHeight="1" x14ac:dyDescent="0.25">
      <c r="A344" s="111"/>
      <c r="B344" s="112"/>
      <c r="C344" s="113"/>
      <c r="D344" s="113"/>
      <c r="E344" s="112"/>
      <c r="F344" s="115"/>
      <c r="G344" s="115"/>
      <c r="H344" s="115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</row>
    <row r="345" spans="1:26" ht="15.75" customHeight="1" x14ac:dyDescent="0.25">
      <c r="A345" s="111"/>
      <c r="B345" s="112"/>
      <c r="C345" s="113"/>
      <c r="D345" s="113"/>
      <c r="E345" s="112"/>
      <c r="F345" s="115"/>
      <c r="G345" s="115"/>
      <c r="H345" s="115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</row>
    <row r="346" spans="1:26" ht="15.75" customHeight="1" x14ac:dyDescent="0.25">
      <c r="A346" s="111"/>
      <c r="B346" s="112"/>
      <c r="C346" s="113"/>
      <c r="D346" s="113"/>
      <c r="E346" s="112"/>
      <c r="F346" s="115"/>
      <c r="G346" s="115"/>
      <c r="H346" s="115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</row>
    <row r="347" spans="1:26" ht="15.75" customHeight="1" x14ac:dyDescent="0.25">
      <c r="A347" s="111"/>
      <c r="B347" s="112"/>
      <c r="C347" s="113"/>
      <c r="D347" s="113"/>
      <c r="E347" s="112"/>
      <c r="F347" s="115"/>
      <c r="G347" s="115"/>
      <c r="H347" s="115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</row>
    <row r="348" spans="1:26" ht="15.75" customHeight="1" x14ac:dyDescent="0.25">
      <c r="A348" s="111"/>
      <c r="B348" s="112"/>
      <c r="C348" s="113"/>
      <c r="D348" s="113"/>
      <c r="E348" s="112"/>
      <c r="F348" s="115"/>
      <c r="G348" s="115"/>
      <c r="H348" s="115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</row>
    <row r="349" spans="1:26" ht="15.75" customHeight="1" x14ac:dyDescent="0.25">
      <c r="A349" s="111"/>
      <c r="B349" s="112"/>
      <c r="C349" s="113"/>
      <c r="D349" s="113"/>
      <c r="E349" s="112"/>
      <c r="F349" s="115"/>
      <c r="G349" s="115"/>
      <c r="H349" s="115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</row>
    <row r="350" spans="1:26" ht="15.75" customHeight="1" x14ac:dyDescent="0.25">
      <c r="A350" s="111"/>
      <c r="B350" s="112"/>
      <c r="C350" s="113"/>
      <c r="D350" s="113"/>
      <c r="E350" s="112"/>
      <c r="F350" s="115"/>
      <c r="G350" s="115"/>
      <c r="H350" s="115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</row>
    <row r="351" spans="1:26" ht="15.75" customHeight="1" x14ac:dyDescent="0.25">
      <c r="A351" s="111"/>
      <c r="B351" s="112"/>
      <c r="C351" s="113"/>
      <c r="D351" s="113"/>
      <c r="E351" s="112"/>
      <c r="F351" s="115"/>
      <c r="G351" s="115"/>
      <c r="H351" s="115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</row>
    <row r="352" spans="1:26" ht="15.75" customHeight="1" x14ac:dyDescent="0.25">
      <c r="A352" s="111"/>
      <c r="B352" s="112"/>
      <c r="C352" s="113"/>
      <c r="D352" s="113"/>
      <c r="E352" s="112"/>
      <c r="F352" s="115"/>
      <c r="G352" s="115"/>
      <c r="H352" s="115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</row>
    <row r="353" spans="1:26" ht="15.75" customHeight="1" x14ac:dyDescent="0.25">
      <c r="A353" s="111"/>
      <c r="B353" s="112"/>
      <c r="C353" s="113"/>
      <c r="D353" s="113"/>
      <c r="E353" s="112"/>
      <c r="F353" s="115"/>
      <c r="G353" s="115"/>
      <c r="H353" s="115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</row>
    <row r="354" spans="1:26" ht="15.75" customHeight="1" x14ac:dyDescent="0.25">
      <c r="A354" s="111"/>
      <c r="B354" s="112"/>
      <c r="C354" s="113"/>
      <c r="D354" s="113"/>
      <c r="E354" s="112"/>
      <c r="F354" s="115"/>
      <c r="G354" s="115"/>
      <c r="H354" s="115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</row>
    <row r="355" spans="1:26" ht="15.75" customHeight="1" x14ac:dyDescent="0.25">
      <c r="A355" s="111"/>
      <c r="B355" s="112"/>
      <c r="C355" s="113"/>
      <c r="D355" s="113"/>
      <c r="E355" s="112"/>
      <c r="F355" s="115"/>
      <c r="G355" s="115"/>
      <c r="H355" s="115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</row>
    <row r="356" spans="1:26" ht="15.75" customHeight="1" x14ac:dyDescent="0.25">
      <c r="A356" s="111"/>
      <c r="B356" s="112"/>
      <c r="C356" s="113"/>
      <c r="D356" s="113"/>
      <c r="E356" s="112"/>
      <c r="F356" s="115"/>
      <c r="G356" s="115"/>
      <c r="H356" s="115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</row>
    <row r="357" spans="1:26" ht="15.75" customHeight="1" x14ac:dyDescent="0.25">
      <c r="A357" s="111"/>
      <c r="B357" s="112"/>
      <c r="C357" s="113"/>
      <c r="D357" s="113"/>
      <c r="E357" s="112"/>
      <c r="F357" s="115"/>
      <c r="G357" s="115"/>
      <c r="H357" s="115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</row>
    <row r="358" spans="1:26" ht="15.75" customHeight="1" x14ac:dyDescent="0.25">
      <c r="A358" s="111"/>
      <c r="B358" s="112"/>
      <c r="C358" s="113"/>
      <c r="D358" s="113"/>
      <c r="E358" s="112"/>
      <c r="F358" s="115"/>
      <c r="G358" s="115"/>
      <c r="H358" s="115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</row>
    <row r="359" spans="1:26" ht="15.75" customHeight="1" x14ac:dyDescent="0.25">
      <c r="A359" s="111"/>
      <c r="B359" s="112"/>
      <c r="C359" s="113"/>
      <c r="D359" s="113"/>
      <c r="E359" s="112"/>
      <c r="F359" s="115"/>
      <c r="G359" s="115"/>
      <c r="H359" s="115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</row>
    <row r="360" spans="1:26" ht="15.75" customHeight="1" x14ac:dyDescent="0.25">
      <c r="A360" s="111"/>
      <c r="B360" s="112"/>
      <c r="C360" s="113"/>
      <c r="D360" s="113"/>
      <c r="E360" s="112"/>
      <c r="F360" s="115"/>
      <c r="G360" s="115"/>
      <c r="H360" s="115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</row>
    <row r="361" spans="1:26" ht="15.75" customHeight="1" x14ac:dyDescent="0.25">
      <c r="A361" s="111"/>
      <c r="B361" s="112"/>
      <c r="C361" s="113"/>
      <c r="D361" s="113"/>
      <c r="E361" s="112"/>
      <c r="F361" s="115"/>
      <c r="G361" s="115"/>
      <c r="H361" s="115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</row>
    <row r="362" spans="1:26" ht="15.75" customHeight="1" x14ac:dyDescent="0.25">
      <c r="A362" s="111"/>
      <c r="B362" s="112"/>
      <c r="C362" s="113"/>
      <c r="D362" s="113"/>
      <c r="E362" s="112"/>
      <c r="F362" s="115"/>
      <c r="G362" s="115"/>
      <c r="H362" s="115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</row>
    <row r="363" spans="1:26" ht="15.75" customHeight="1" x14ac:dyDescent="0.25">
      <c r="A363" s="111"/>
      <c r="B363" s="112"/>
      <c r="C363" s="113"/>
      <c r="D363" s="113"/>
      <c r="E363" s="112"/>
      <c r="F363" s="115"/>
      <c r="G363" s="115"/>
      <c r="H363" s="115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</row>
    <row r="364" spans="1:26" ht="15.75" customHeight="1" x14ac:dyDescent="0.25">
      <c r="A364" s="111"/>
      <c r="B364" s="112"/>
      <c r="C364" s="113"/>
      <c r="D364" s="113"/>
      <c r="E364" s="112"/>
      <c r="F364" s="115"/>
      <c r="G364" s="115"/>
      <c r="H364" s="115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</row>
    <row r="365" spans="1:26" ht="15.75" customHeight="1" x14ac:dyDescent="0.25">
      <c r="A365" s="111"/>
      <c r="B365" s="112"/>
      <c r="C365" s="113"/>
      <c r="D365" s="113"/>
      <c r="E365" s="112"/>
      <c r="F365" s="115"/>
      <c r="G365" s="115"/>
      <c r="H365" s="115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</row>
    <row r="366" spans="1:26" ht="15.75" customHeight="1" x14ac:dyDescent="0.25">
      <c r="A366" s="111"/>
      <c r="B366" s="112"/>
      <c r="C366" s="113"/>
      <c r="D366" s="113"/>
      <c r="E366" s="112"/>
      <c r="F366" s="115"/>
      <c r="G366" s="115"/>
      <c r="H366" s="115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</row>
    <row r="367" spans="1:26" ht="15.75" customHeight="1" x14ac:dyDescent="0.25">
      <c r="A367" s="111"/>
      <c r="B367" s="112"/>
      <c r="C367" s="113"/>
      <c r="D367" s="113"/>
      <c r="E367" s="112"/>
      <c r="F367" s="115"/>
      <c r="G367" s="115"/>
      <c r="H367" s="115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</row>
    <row r="368" spans="1:26" ht="15.75" customHeight="1" x14ac:dyDescent="0.25">
      <c r="A368" s="111"/>
      <c r="B368" s="112"/>
      <c r="C368" s="113"/>
      <c r="D368" s="113"/>
      <c r="E368" s="112"/>
      <c r="F368" s="115"/>
      <c r="G368" s="115"/>
      <c r="H368" s="115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</row>
    <row r="369" spans="1:26" ht="15.75" customHeight="1" x14ac:dyDescent="0.25">
      <c r="A369" s="111"/>
      <c r="B369" s="112"/>
      <c r="C369" s="113"/>
      <c r="D369" s="113"/>
      <c r="E369" s="112"/>
      <c r="F369" s="115"/>
      <c r="G369" s="115"/>
      <c r="H369" s="115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</row>
    <row r="370" spans="1:26" ht="15.75" customHeight="1" x14ac:dyDescent="0.25">
      <c r="A370" s="111"/>
      <c r="B370" s="112"/>
      <c r="C370" s="113"/>
      <c r="D370" s="113"/>
      <c r="E370" s="112"/>
      <c r="F370" s="115"/>
      <c r="G370" s="115"/>
      <c r="H370" s="115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</row>
    <row r="371" spans="1:26" ht="15.75" customHeight="1" x14ac:dyDescent="0.25">
      <c r="A371" s="111"/>
      <c r="B371" s="112"/>
      <c r="C371" s="113"/>
      <c r="D371" s="113"/>
      <c r="E371" s="112"/>
      <c r="F371" s="115"/>
      <c r="G371" s="115"/>
      <c r="H371" s="115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</row>
    <row r="372" spans="1:26" ht="15.75" customHeight="1" x14ac:dyDescent="0.25">
      <c r="A372" s="111"/>
      <c r="B372" s="112"/>
      <c r="C372" s="113"/>
      <c r="D372" s="113"/>
      <c r="E372" s="112"/>
      <c r="F372" s="115"/>
      <c r="G372" s="115"/>
      <c r="H372" s="115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</row>
    <row r="373" spans="1:26" ht="15.75" customHeight="1" x14ac:dyDescent="0.25">
      <c r="A373" s="111"/>
      <c r="B373" s="112"/>
      <c r="C373" s="113"/>
      <c r="D373" s="113"/>
      <c r="E373" s="112"/>
      <c r="F373" s="115"/>
      <c r="G373" s="115"/>
      <c r="H373" s="115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</row>
    <row r="374" spans="1:26" ht="15.75" customHeight="1" x14ac:dyDescent="0.25">
      <c r="A374" s="111"/>
      <c r="B374" s="112"/>
      <c r="C374" s="113"/>
      <c r="D374" s="113"/>
      <c r="E374" s="112"/>
      <c r="F374" s="115"/>
      <c r="G374" s="115"/>
      <c r="H374" s="115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</row>
    <row r="375" spans="1:26" ht="15.75" customHeight="1" x14ac:dyDescent="0.25">
      <c r="A375" s="111"/>
      <c r="B375" s="112"/>
      <c r="C375" s="113"/>
      <c r="D375" s="113"/>
      <c r="E375" s="112"/>
      <c r="F375" s="115"/>
      <c r="G375" s="115"/>
      <c r="H375" s="115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</row>
    <row r="376" spans="1:26" ht="15.75" customHeight="1" x14ac:dyDescent="0.25">
      <c r="A376" s="111"/>
      <c r="B376" s="112"/>
      <c r="C376" s="113"/>
      <c r="D376" s="113"/>
      <c r="E376" s="112"/>
      <c r="F376" s="115"/>
      <c r="G376" s="115"/>
      <c r="H376" s="115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</row>
    <row r="377" spans="1:26" ht="15.75" customHeight="1" x14ac:dyDescent="0.25">
      <c r="A377" s="111"/>
      <c r="B377" s="112"/>
      <c r="C377" s="113"/>
      <c r="D377" s="113"/>
      <c r="E377" s="112"/>
      <c r="F377" s="115"/>
      <c r="G377" s="115"/>
      <c r="H377" s="115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</row>
    <row r="378" spans="1:26" ht="15.75" customHeight="1" x14ac:dyDescent="0.25">
      <c r="A378" s="111"/>
      <c r="B378" s="112"/>
      <c r="C378" s="113"/>
      <c r="D378" s="113"/>
      <c r="E378" s="112"/>
      <c r="F378" s="115"/>
      <c r="G378" s="115"/>
      <c r="H378" s="115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</row>
    <row r="379" spans="1:26" ht="15.75" customHeight="1" x14ac:dyDescent="0.25">
      <c r="A379" s="111"/>
      <c r="B379" s="112"/>
      <c r="C379" s="113"/>
      <c r="D379" s="113"/>
      <c r="E379" s="112"/>
      <c r="F379" s="115"/>
      <c r="G379" s="115"/>
      <c r="H379" s="115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</row>
    <row r="380" spans="1:26" ht="15.75" customHeight="1" x14ac:dyDescent="0.25">
      <c r="A380" s="111"/>
      <c r="B380" s="112"/>
      <c r="C380" s="113"/>
      <c r="D380" s="113"/>
      <c r="E380" s="112"/>
      <c r="F380" s="115"/>
      <c r="G380" s="115"/>
      <c r="H380" s="115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</row>
    <row r="381" spans="1:26" ht="15.75" customHeight="1" x14ac:dyDescent="0.25">
      <c r="A381" s="111"/>
      <c r="B381" s="112"/>
      <c r="C381" s="113"/>
      <c r="D381" s="113"/>
      <c r="E381" s="112"/>
      <c r="F381" s="115"/>
      <c r="G381" s="115"/>
      <c r="H381" s="115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</row>
    <row r="382" spans="1:26" ht="15.75" customHeight="1" x14ac:dyDescent="0.25">
      <c r="A382" s="111"/>
      <c r="B382" s="112"/>
      <c r="C382" s="113"/>
      <c r="D382" s="113"/>
      <c r="E382" s="112"/>
      <c r="F382" s="115"/>
      <c r="G382" s="115"/>
      <c r="H382" s="115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</row>
    <row r="383" spans="1:26" ht="15.75" customHeight="1" x14ac:dyDescent="0.25">
      <c r="A383" s="111"/>
      <c r="B383" s="112"/>
      <c r="C383" s="113"/>
      <c r="D383" s="113"/>
      <c r="E383" s="112"/>
      <c r="F383" s="115"/>
      <c r="G383" s="115"/>
      <c r="H383" s="115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</row>
    <row r="384" spans="1:26" ht="15.75" customHeight="1" x14ac:dyDescent="0.25">
      <c r="A384" s="111"/>
      <c r="B384" s="112"/>
      <c r="C384" s="113"/>
      <c r="D384" s="113"/>
      <c r="E384" s="112"/>
      <c r="F384" s="115"/>
      <c r="G384" s="115"/>
      <c r="H384" s="115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</row>
    <row r="385" spans="1:26" ht="15.75" customHeight="1" x14ac:dyDescent="0.25">
      <c r="A385" s="111"/>
      <c r="B385" s="112"/>
      <c r="C385" s="113"/>
      <c r="D385" s="113"/>
      <c r="E385" s="112"/>
      <c r="F385" s="115"/>
      <c r="G385" s="115"/>
      <c r="H385" s="115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</row>
    <row r="386" spans="1:26" ht="15.75" customHeight="1" x14ac:dyDescent="0.25">
      <c r="A386" s="111"/>
      <c r="B386" s="112"/>
      <c r="C386" s="113"/>
      <c r="D386" s="113"/>
      <c r="E386" s="112"/>
      <c r="F386" s="115"/>
      <c r="G386" s="115"/>
      <c r="H386" s="115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</row>
    <row r="387" spans="1:26" ht="15.75" customHeight="1" x14ac:dyDescent="0.25">
      <c r="A387" s="111"/>
      <c r="B387" s="112"/>
      <c r="C387" s="113"/>
      <c r="D387" s="113"/>
      <c r="E387" s="112"/>
      <c r="F387" s="115"/>
      <c r="G387" s="115"/>
      <c r="H387" s="115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</row>
    <row r="388" spans="1:26" ht="15.75" customHeight="1" x14ac:dyDescent="0.25">
      <c r="A388" s="111"/>
      <c r="B388" s="112"/>
      <c r="C388" s="113"/>
      <c r="D388" s="113"/>
      <c r="E388" s="112"/>
      <c r="F388" s="115"/>
      <c r="G388" s="115"/>
      <c r="H388" s="115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</row>
    <row r="389" spans="1:26" ht="15.75" customHeight="1" x14ac:dyDescent="0.25">
      <c r="A389" s="111"/>
      <c r="B389" s="112"/>
      <c r="C389" s="113"/>
      <c r="D389" s="113"/>
      <c r="E389" s="112"/>
      <c r="F389" s="115"/>
      <c r="G389" s="115"/>
      <c r="H389" s="115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</row>
    <row r="390" spans="1:26" ht="15.75" customHeight="1" x14ac:dyDescent="0.25">
      <c r="A390" s="111"/>
      <c r="B390" s="112"/>
      <c r="C390" s="113"/>
      <c r="D390" s="113"/>
      <c r="E390" s="112"/>
      <c r="F390" s="115"/>
      <c r="G390" s="115"/>
      <c r="H390" s="115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</row>
    <row r="391" spans="1:26" ht="15.75" customHeight="1" x14ac:dyDescent="0.25">
      <c r="A391" s="111"/>
      <c r="B391" s="112"/>
      <c r="C391" s="113"/>
      <c r="D391" s="113"/>
      <c r="E391" s="112"/>
      <c r="F391" s="115"/>
      <c r="G391" s="115"/>
      <c r="H391" s="115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</row>
    <row r="392" spans="1:26" ht="15.75" customHeight="1" x14ac:dyDescent="0.25">
      <c r="A392" s="111"/>
      <c r="B392" s="112"/>
      <c r="C392" s="113"/>
      <c r="D392" s="113"/>
      <c r="E392" s="112"/>
      <c r="F392" s="115"/>
      <c r="G392" s="115"/>
      <c r="H392" s="115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</row>
    <row r="393" spans="1:26" ht="15.75" customHeight="1" x14ac:dyDescent="0.25">
      <c r="A393" s="111"/>
      <c r="B393" s="112"/>
      <c r="C393" s="113"/>
      <c r="D393" s="113"/>
      <c r="E393" s="112"/>
      <c r="F393" s="115"/>
      <c r="G393" s="115"/>
      <c r="H393" s="115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</row>
    <row r="394" spans="1:26" ht="15.75" customHeight="1" x14ac:dyDescent="0.25">
      <c r="A394" s="111"/>
      <c r="B394" s="112"/>
      <c r="C394" s="113"/>
      <c r="D394" s="113"/>
      <c r="E394" s="112"/>
      <c r="F394" s="115"/>
      <c r="G394" s="115"/>
      <c r="H394" s="115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</row>
    <row r="395" spans="1:26" ht="15.75" customHeight="1" x14ac:dyDescent="0.25">
      <c r="A395" s="111"/>
      <c r="B395" s="112"/>
      <c r="C395" s="113"/>
      <c r="D395" s="113"/>
      <c r="E395" s="112"/>
      <c r="F395" s="115"/>
      <c r="G395" s="115"/>
      <c r="H395" s="115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</row>
    <row r="396" spans="1:26" ht="15.75" customHeight="1" x14ac:dyDescent="0.25">
      <c r="A396" s="111"/>
      <c r="B396" s="112"/>
      <c r="C396" s="113"/>
      <c r="D396" s="113"/>
      <c r="E396" s="112"/>
      <c r="F396" s="115"/>
      <c r="G396" s="115"/>
      <c r="H396" s="115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</row>
    <row r="397" spans="1:26" ht="15.75" customHeight="1" x14ac:dyDescent="0.25">
      <c r="A397" s="111"/>
      <c r="B397" s="112"/>
      <c r="C397" s="113"/>
      <c r="D397" s="113"/>
      <c r="E397" s="112"/>
      <c r="F397" s="115"/>
      <c r="G397" s="115"/>
      <c r="H397" s="115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</row>
    <row r="398" spans="1:26" ht="15.75" customHeight="1" x14ac:dyDescent="0.25">
      <c r="A398" s="111"/>
      <c r="B398" s="112"/>
      <c r="C398" s="113"/>
      <c r="D398" s="113"/>
      <c r="E398" s="112"/>
      <c r="F398" s="115"/>
      <c r="G398" s="115"/>
      <c r="H398" s="115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</row>
    <row r="399" spans="1:26" ht="15.75" customHeight="1" x14ac:dyDescent="0.25">
      <c r="A399" s="111"/>
      <c r="B399" s="112"/>
      <c r="C399" s="113"/>
      <c r="D399" s="113"/>
      <c r="E399" s="112"/>
      <c r="F399" s="115"/>
      <c r="G399" s="115"/>
      <c r="H399" s="115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</row>
    <row r="400" spans="1:26" ht="15.75" customHeight="1" x14ac:dyDescent="0.25">
      <c r="A400" s="111"/>
      <c r="B400" s="112"/>
      <c r="C400" s="113"/>
      <c r="D400" s="113"/>
      <c r="E400" s="112"/>
      <c r="F400" s="115"/>
      <c r="G400" s="115"/>
      <c r="H400" s="115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</row>
    <row r="401" spans="1:26" ht="15.75" customHeight="1" x14ac:dyDescent="0.25">
      <c r="A401" s="111"/>
      <c r="B401" s="112"/>
      <c r="C401" s="113"/>
      <c r="D401" s="113"/>
      <c r="E401" s="112"/>
      <c r="F401" s="115"/>
      <c r="G401" s="115"/>
      <c r="H401" s="115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</row>
    <row r="402" spans="1:26" ht="15.75" customHeight="1" x14ac:dyDescent="0.25">
      <c r="A402" s="111"/>
      <c r="B402" s="112"/>
      <c r="C402" s="113"/>
      <c r="D402" s="113"/>
      <c r="E402" s="112"/>
      <c r="F402" s="115"/>
      <c r="G402" s="115"/>
      <c r="H402" s="115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</row>
    <row r="403" spans="1:26" ht="15.75" customHeight="1" x14ac:dyDescent="0.25">
      <c r="A403" s="111"/>
      <c r="B403" s="112"/>
      <c r="C403" s="113"/>
      <c r="D403" s="113"/>
      <c r="E403" s="112"/>
      <c r="F403" s="115"/>
      <c r="G403" s="115"/>
      <c r="H403" s="115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</row>
    <row r="404" spans="1:26" ht="15.75" customHeight="1" x14ac:dyDescent="0.25">
      <c r="A404" s="111"/>
      <c r="B404" s="112"/>
      <c r="C404" s="113"/>
      <c r="D404" s="113"/>
      <c r="E404" s="112"/>
      <c r="F404" s="115"/>
      <c r="G404" s="115"/>
      <c r="H404" s="115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</row>
    <row r="405" spans="1:26" ht="15.75" customHeight="1" x14ac:dyDescent="0.25">
      <c r="A405" s="111"/>
      <c r="B405" s="112"/>
      <c r="C405" s="113"/>
      <c r="D405" s="113"/>
      <c r="E405" s="112"/>
      <c r="F405" s="115"/>
      <c r="G405" s="115"/>
      <c r="H405" s="115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</row>
    <row r="406" spans="1:26" ht="15.75" customHeight="1" x14ac:dyDescent="0.25">
      <c r="A406" s="111"/>
      <c r="B406" s="112"/>
      <c r="C406" s="113"/>
      <c r="D406" s="113"/>
      <c r="E406" s="112"/>
      <c r="F406" s="115"/>
      <c r="G406" s="115"/>
      <c r="H406" s="115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</row>
    <row r="407" spans="1:26" ht="15.75" customHeight="1" x14ac:dyDescent="0.25">
      <c r="A407" s="111"/>
      <c r="B407" s="112"/>
      <c r="C407" s="113"/>
      <c r="D407" s="113"/>
      <c r="E407" s="112"/>
      <c r="F407" s="115"/>
      <c r="G407" s="115"/>
      <c r="H407" s="115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</row>
    <row r="408" spans="1:26" ht="15.75" customHeight="1" x14ac:dyDescent="0.25">
      <c r="A408" s="111"/>
      <c r="B408" s="112"/>
      <c r="C408" s="113"/>
      <c r="D408" s="113"/>
      <c r="E408" s="112"/>
      <c r="F408" s="115"/>
      <c r="G408" s="115"/>
      <c r="H408" s="115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</row>
    <row r="409" spans="1:26" ht="15.75" customHeight="1" x14ac:dyDescent="0.25">
      <c r="A409" s="111"/>
      <c r="B409" s="112"/>
      <c r="C409" s="113"/>
      <c r="D409" s="113"/>
      <c r="E409" s="112"/>
      <c r="F409" s="115"/>
      <c r="G409" s="115"/>
      <c r="H409" s="115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</row>
    <row r="410" spans="1:26" ht="15.75" customHeight="1" x14ac:dyDescent="0.25">
      <c r="A410" s="111"/>
      <c r="B410" s="112"/>
      <c r="C410" s="113"/>
      <c r="D410" s="113"/>
      <c r="E410" s="112"/>
      <c r="F410" s="115"/>
      <c r="G410" s="115"/>
      <c r="H410" s="115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</row>
    <row r="411" spans="1:26" ht="15.75" customHeight="1" x14ac:dyDescent="0.25">
      <c r="A411" s="111"/>
      <c r="B411" s="112"/>
      <c r="C411" s="113"/>
      <c r="D411" s="113"/>
      <c r="E411" s="112"/>
      <c r="F411" s="115"/>
      <c r="G411" s="115"/>
      <c r="H411" s="115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</row>
    <row r="412" spans="1:26" ht="15.75" customHeight="1" x14ac:dyDescent="0.25">
      <c r="A412" s="111"/>
      <c r="B412" s="112"/>
      <c r="C412" s="113"/>
      <c r="D412" s="113"/>
      <c r="E412" s="112"/>
      <c r="F412" s="115"/>
      <c r="G412" s="115"/>
      <c r="H412" s="115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</row>
    <row r="413" spans="1:26" ht="15.75" customHeight="1" x14ac:dyDescent="0.25">
      <c r="A413" s="111"/>
      <c r="B413" s="112"/>
      <c r="C413" s="113"/>
      <c r="D413" s="113"/>
      <c r="E413" s="112"/>
      <c r="F413" s="115"/>
      <c r="G413" s="115"/>
      <c r="H413" s="115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</row>
    <row r="414" spans="1:26" ht="15.75" customHeight="1" x14ac:dyDescent="0.25">
      <c r="A414" s="111"/>
      <c r="B414" s="112"/>
      <c r="C414" s="113"/>
      <c r="D414" s="113"/>
      <c r="E414" s="112"/>
      <c r="F414" s="115"/>
      <c r="G414" s="115"/>
      <c r="H414" s="115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</row>
    <row r="415" spans="1:26" ht="15.75" customHeight="1" x14ac:dyDescent="0.25">
      <c r="A415" s="111"/>
      <c r="B415" s="112"/>
      <c r="C415" s="113"/>
      <c r="D415" s="113"/>
      <c r="E415" s="112"/>
      <c r="F415" s="115"/>
      <c r="G415" s="115"/>
      <c r="H415" s="115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</row>
    <row r="416" spans="1:26" ht="15.75" customHeight="1" x14ac:dyDescent="0.25">
      <c r="A416" s="111"/>
      <c r="B416" s="112"/>
      <c r="C416" s="113"/>
      <c r="D416" s="113"/>
      <c r="E416" s="112"/>
      <c r="F416" s="115"/>
      <c r="G416" s="115"/>
      <c r="H416" s="115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</row>
    <row r="417" spans="1:26" ht="15.75" customHeight="1" x14ac:dyDescent="0.25">
      <c r="A417" s="111"/>
      <c r="B417" s="112"/>
      <c r="C417" s="113"/>
      <c r="D417" s="113"/>
      <c r="E417" s="112"/>
      <c r="F417" s="115"/>
      <c r="G417" s="115"/>
      <c r="H417" s="115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</row>
    <row r="418" spans="1:26" ht="15.75" customHeight="1" x14ac:dyDescent="0.25">
      <c r="A418" s="111"/>
      <c r="B418" s="112"/>
      <c r="C418" s="113"/>
      <c r="D418" s="113"/>
      <c r="E418" s="112"/>
      <c r="F418" s="115"/>
      <c r="G418" s="115"/>
      <c r="H418" s="115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</row>
    <row r="419" spans="1:26" ht="15.75" customHeight="1" x14ac:dyDescent="0.25">
      <c r="A419" s="111"/>
      <c r="B419" s="112"/>
      <c r="C419" s="113"/>
      <c r="D419" s="113"/>
      <c r="E419" s="112"/>
      <c r="F419" s="115"/>
      <c r="G419" s="115"/>
      <c r="H419" s="115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</row>
    <row r="420" spans="1:26" ht="15.75" customHeight="1" x14ac:dyDescent="0.25">
      <c r="A420" s="111"/>
      <c r="B420" s="112"/>
      <c r="C420" s="113"/>
      <c r="D420" s="113"/>
      <c r="E420" s="112"/>
      <c r="F420" s="115"/>
      <c r="G420" s="115"/>
      <c r="H420" s="115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</row>
    <row r="421" spans="1:26" ht="15.75" customHeight="1" x14ac:dyDescent="0.25">
      <c r="A421" s="111"/>
      <c r="B421" s="112"/>
      <c r="C421" s="113"/>
      <c r="D421" s="113"/>
      <c r="E421" s="112"/>
      <c r="F421" s="115"/>
      <c r="G421" s="115"/>
      <c r="H421" s="115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</row>
    <row r="422" spans="1:26" ht="15.75" customHeight="1" x14ac:dyDescent="0.25">
      <c r="A422" s="111"/>
      <c r="B422" s="112"/>
      <c r="C422" s="113"/>
      <c r="D422" s="113"/>
      <c r="E422" s="112"/>
      <c r="F422" s="115"/>
      <c r="G422" s="115"/>
      <c r="H422" s="115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</row>
    <row r="423" spans="1:26" ht="15.75" customHeight="1" x14ac:dyDescent="0.25">
      <c r="A423" s="111"/>
      <c r="B423" s="112"/>
      <c r="C423" s="113"/>
      <c r="D423" s="113"/>
      <c r="E423" s="112"/>
      <c r="F423" s="115"/>
      <c r="G423" s="115"/>
      <c r="H423" s="115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</row>
    <row r="424" spans="1:26" ht="15.75" customHeight="1" x14ac:dyDescent="0.25">
      <c r="A424" s="111"/>
      <c r="B424" s="112"/>
      <c r="C424" s="113"/>
      <c r="D424" s="113"/>
      <c r="E424" s="112"/>
      <c r="F424" s="115"/>
      <c r="G424" s="115"/>
      <c r="H424" s="115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</row>
    <row r="425" spans="1:26" ht="15.75" customHeight="1" x14ac:dyDescent="0.25">
      <c r="A425" s="111"/>
      <c r="B425" s="112"/>
      <c r="C425" s="113"/>
      <c r="D425" s="113"/>
      <c r="E425" s="112"/>
      <c r="F425" s="115"/>
      <c r="G425" s="115"/>
      <c r="H425" s="115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</row>
    <row r="426" spans="1:26" ht="15.75" customHeight="1" x14ac:dyDescent="0.25">
      <c r="A426" s="111"/>
      <c r="B426" s="112"/>
      <c r="C426" s="113"/>
      <c r="D426" s="113"/>
      <c r="E426" s="112"/>
      <c r="F426" s="115"/>
      <c r="G426" s="115"/>
      <c r="H426" s="115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</row>
    <row r="427" spans="1:26" ht="15.75" customHeight="1" x14ac:dyDescent="0.25">
      <c r="A427" s="111"/>
      <c r="B427" s="112"/>
      <c r="C427" s="113"/>
      <c r="D427" s="113"/>
      <c r="E427" s="112"/>
      <c r="F427" s="115"/>
      <c r="G427" s="115"/>
      <c r="H427" s="115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</row>
    <row r="428" spans="1:26" ht="15.75" customHeight="1" x14ac:dyDescent="0.25">
      <c r="A428" s="111"/>
      <c r="B428" s="112"/>
      <c r="C428" s="113"/>
      <c r="D428" s="113"/>
      <c r="E428" s="112"/>
      <c r="F428" s="115"/>
      <c r="G428" s="115"/>
      <c r="H428" s="115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</row>
    <row r="429" spans="1:26" ht="15.75" customHeight="1" x14ac:dyDescent="0.25">
      <c r="A429" s="111"/>
      <c r="B429" s="112"/>
      <c r="C429" s="113"/>
      <c r="D429" s="113"/>
      <c r="E429" s="112"/>
      <c r="F429" s="115"/>
      <c r="G429" s="115"/>
      <c r="H429" s="115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</row>
    <row r="430" spans="1:26" ht="15.75" customHeight="1" x14ac:dyDescent="0.25">
      <c r="A430" s="111"/>
      <c r="B430" s="112"/>
      <c r="C430" s="113"/>
      <c r="D430" s="113"/>
      <c r="E430" s="112"/>
      <c r="F430" s="115"/>
      <c r="G430" s="115"/>
      <c r="H430" s="115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</row>
    <row r="431" spans="1:26" ht="15.75" customHeight="1" x14ac:dyDescent="0.25">
      <c r="A431" s="111"/>
      <c r="B431" s="112"/>
      <c r="C431" s="113"/>
      <c r="D431" s="113"/>
      <c r="E431" s="112"/>
      <c r="F431" s="115"/>
      <c r="G431" s="115"/>
      <c r="H431" s="115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</row>
    <row r="432" spans="1:26" ht="15.75" customHeight="1" x14ac:dyDescent="0.25">
      <c r="A432" s="111"/>
      <c r="B432" s="112"/>
      <c r="C432" s="113"/>
      <c r="D432" s="113"/>
      <c r="E432" s="112"/>
      <c r="F432" s="115"/>
      <c r="G432" s="115"/>
      <c r="H432" s="115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</row>
    <row r="433" spans="1:26" ht="15.75" customHeight="1" x14ac:dyDescent="0.25">
      <c r="A433" s="111"/>
      <c r="B433" s="112"/>
      <c r="C433" s="113"/>
      <c r="D433" s="113"/>
      <c r="E433" s="112"/>
      <c r="F433" s="115"/>
      <c r="G433" s="115"/>
      <c r="H433" s="115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</row>
    <row r="434" spans="1:26" ht="15.75" customHeight="1" x14ac:dyDescent="0.25">
      <c r="A434" s="111"/>
      <c r="B434" s="112"/>
      <c r="C434" s="113"/>
      <c r="D434" s="113"/>
      <c r="E434" s="112"/>
      <c r="F434" s="115"/>
      <c r="G434" s="115"/>
      <c r="H434" s="115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</row>
    <row r="435" spans="1:26" ht="15.75" customHeight="1" x14ac:dyDescent="0.25">
      <c r="A435" s="111"/>
      <c r="B435" s="112"/>
      <c r="C435" s="113"/>
      <c r="D435" s="113"/>
      <c r="E435" s="112"/>
      <c r="F435" s="115"/>
      <c r="G435" s="115"/>
      <c r="H435" s="115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</row>
    <row r="436" spans="1:26" ht="15.75" customHeight="1" x14ac:dyDescent="0.25">
      <c r="A436" s="111"/>
      <c r="B436" s="112"/>
      <c r="C436" s="113"/>
      <c r="D436" s="113"/>
      <c r="E436" s="112"/>
      <c r="F436" s="115"/>
      <c r="G436" s="115"/>
      <c r="H436" s="115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</row>
    <row r="437" spans="1:26" ht="15.75" customHeight="1" x14ac:dyDescent="0.25">
      <c r="A437" s="111"/>
      <c r="B437" s="112"/>
      <c r="C437" s="113"/>
      <c r="D437" s="113"/>
      <c r="E437" s="112"/>
      <c r="F437" s="115"/>
      <c r="G437" s="115"/>
      <c r="H437" s="115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</row>
    <row r="438" spans="1:26" ht="15.75" customHeight="1" x14ac:dyDescent="0.25">
      <c r="A438" s="111"/>
      <c r="B438" s="112"/>
      <c r="C438" s="113"/>
      <c r="D438" s="113"/>
      <c r="E438" s="112"/>
      <c r="F438" s="115"/>
      <c r="G438" s="115"/>
      <c r="H438" s="115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</row>
    <row r="439" spans="1:26" ht="15.75" customHeight="1" x14ac:dyDescent="0.25">
      <c r="A439" s="111"/>
      <c r="B439" s="112"/>
      <c r="C439" s="113"/>
      <c r="D439" s="113"/>
      <c r="E439" s="112"/>
      <c r="F439" s="115"/>
      <c r="G439" s="115"/>
      <c r="H439" s="115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</row>
    <row r="440" spans="1:26" ht="15.75" customHeight="1" x14ac:dyDescent="0.25">
      <c r="A440" s="111"/>
      <c r="B440" s="112"/>
      <c r="C440" s="113"/>
      <c r="D440" s="113"/>
      <c r="E440" s="112"/>
      <c r="F440" s="115"/>
      <c r="G440" s="115"/>
      <c r="H440" s="115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</row>
    <row r="441" spans="1:26" ht="15.75" customHeight="1" x14ac:dyDescent="0.25">
      <c r="A441" s="111"/>
      <c r="B441" s="112"/>
      <c r="C441" s="113"/>
      <c r="D441" s="113"/>
      <c r="E441" s="112"/>
      <c r="F441" s="115"/>
      <c r="G441" s="115"/>
      <c r="H441" s="115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</row>
    <row r="442" spans="1:26" ht="15.75" customHeight="1" x14ac:dyDescent="0.25">
      <c r="A442" s="111"/>
      <c r="B442" s="112"/>
      <c r="C442" s="113"/>
      <c r="D442" s="113"/>
      <c r="E442" s="112"/>
      <c r="F442" s="115"/>
      <c r="G442" s="115"/>
      <c r="H442" s="115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</row>
    <row r="443" spans="1:26" ht="15.75" customHeight="1" x14ac:dyDescent="0.25">
      <c r="A443" s="111"/>
      <c r="B443" s="112"/>
      <c r="C443" s="113"/>
      <c r="D443" s="113"/>
      <c r="E443" s="112"/>
      <c r="F443" s="115"/>
      <c r="G443" s="115"/>
      <c r="H443" s="115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</row>
    <row r="444" spans="1:26" ht="15.75" customHeight="1" x14ac:dyDescent="0.25">
      <c r="A444" s="111"/>
      <c r="B444" s="112"/>
      <c r="C444" s="113"/>
      <c r="D444" s="113"/>
      <c r="E444" s="112"/>
      <c r="F444" s="115"/>
      <c r="G444" s="115"/>
      <c r="H444" s="115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</row>
    <row r="445" spans="1:26" ht="15.75" customHeight="1" x14ac:dyDescent="0.25">
      <c r="A445" s="111"/>
      <c r="B445" s="112"/>
      <c r="C445" s="113"/>
      <c r="D445" s="113"/>
      <c r="E445" s="112"/>
      <c r="F445" s="115"/>
      <c r="G445" s="115"/>
      <c r="H445" s="115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</row>
    <row r="446" spans="1:26" ht="15.75" customHeight="1" x14ac:dyDescent="0.25">
      <c r="A446" s="111"/>
      <c r="B446" s="112"/>
      <c r="C446" s="113"/>
      <c r="D446" s="113"/>
      <c r="E446" s="112"/>
      <c r="F446" s="115"/>
      <c r="G446" s="115"/>
      <c r="H446" s="115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</row>
    <row r="447" spans="1:26" ht="15.75" customHeight="1" x14ac:dyDescent="0.25">
      <c r="A447" s="111"/>
      <c r="B447" s="112"/>
      <c r="C447" s="113"/>
      <c r="D447" s="113"/>
      <c r="E447" s="112"/>
      <c r="F447" s="115"/>
      <c r="G447" s="115"/>
      <c r="H447" s="115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</row>
    <row r="448" spans="1:26" ht="15.75" customHeight="1" x14ac:dyDescent="0.25">
      <c r="A448" s="111"/>
      <c r="B448" s="112"/>
      <c r="C448" s="113"/>
      <c r="D448" s="113"/>
      <c r="E448" s="112"/>
      <c r="F448" s="115"/>
      <c r="G448" s="115"/>
      <c r="H448" s="115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</row>
    <row r="449" spans="1:26" ht="15.75" customHeight="1" x14ac:dyDescent="0.25">
      <c r="A449" s="111"/>
      <c r="B449" s="112"/>
      <c r="C449" s="113"/>
      <c r="D449" s="113"/>
      <c r="E449" s="112"/>
      <c r="F449" s="115"/>
      <c r="G449" s="115"/>
      <c r="H449" s="115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</row>
    <row r="450" spans="1:26" ht="15.75" customHeight="1" x14ac:dyDescent="0.25">
      <c r="A450" s="111"/>
      <c r="B450" s="112"/>
      <c r="C450" s="113"/>
      <c r="D450" s="113"/>
      <c r="E450" s="112"/>
      <c r="F450" s="115"/>
      <c r="G450" s="115"/>
      <c r="H450" s="115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</row>
    <row r="451" spans="1:26" ht="15.75" customHeight="1" x14ac:dyDescent="0.25">
      <c r="A451" s="111"/>
      <c r="B451" s="112"/>
      <c r="C451" s="113"/>
      <c r="D451" s="113"/>
      <c r="E451" s="112"/>
      <c r="F451" s="115"/>
      <c r="G451" s="115"/>
      <c r="H451" s="115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</row>
    <row r="452" spans="1:26" ht="15.75" customHeight="1" x14ac:dyDescent="0.25">
      <c r="A452" s="111"/>
      <c r="B452" s="112"/>
      <c r="C452" s="113"/>
      <c r="D452" s="113"/>
      <c r="E452" s="112"/>
      <c r="F452" s="115"/>
      <c r="G452" s="115"/>
      <c r="H452" s="115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</row>
    <row r="453" spans="1:26" ht="15.75" customHeight="1" x14ac:dyDescent="0.25">
      <c r="A453" s="111"/>
      <c r="B453" s="112"/>
      <c r="C453" s="113"/>
      <c r="D453" s="113"/>
      <c r="E453" s="112"/>
      <c r="F453" s="115"/>
      <c r="G453" s="115"/>
      <c r="H453" s="115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</row>
    <row r="454" spans="1:26" ht="15.75" customHeight="1" x14ac:dyDescent="0.25">
      <c r="A454" s="111"/>
      <c r="B454" s="112"/>
      <c r="C454" s="113"/>
      <c r="D454" s="113"/>
      <c r="E454" s="112"/>
      <c r="F454" s="115"/>
      <c r="G454" s="115"/>
      <c r="H454" s="115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</row>
    <row r="455" spans="1:26" ht="15.75" customHeight="1" x14ac:dyDescent="0.25">
      <c r="A455" s="111"/>
      <c r="B455" s="112"/>
      <c r="C455" s="113"/>
      <c r="D455" s="113"/>
      <c r="E455" s="112"/>
      <c r="F455" s="115"/>
      <c r="G455" s="115"/>
      <c r="H455" s="115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</row>
    <row r="456" spans="1:26" ht="15.75" customHeight="1" x14ac:dyDescent="0.25">
      <c r="A456" s="111"/>
      <c r="B456" s="112"/>
      <c r="C456" s="113"/>
      <c r="D456" s="113"/>
      <c r="E456" s="112"/>
      <c r="F456" s="115"/>
      <c r="G456" s="115"/>
      <c r="H456" s="115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</row>
    <row r="457" spans="1:26" ht="15.75" customHeight="1" x14ac:dyDescent="0.25">
      <c r="A457" s="111"/>
      <c r="B457" s="112"/>
      <c r="C457" s="113"/>
      <c r="D457" s="113"/>
      <c r="E457" s="112"/>
      <c r="F457" s="115"/>
      <c r="G457" s="115"/>
      <c r="H457" s="115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</row>
    <row r="458" spans="1:26" ht="15.75" customHeight="1" x14ac:dyDescent="0.25">
      <c r="A458" s="111"/>
      <c r="B458" s="112"/>
      <c r="C458" s="113"/>
      <c r="D458" s="113"/>
      <c r="E458" s="112"/>
      <c r="F458" s="115"/>
      <c r="G458" s="115"/>
      <c r="H458" s="115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</row>
    <row r="459" spans="1:26" ht="15.75" customHeight="1" x14ac:dyDescent="0.25">
      <c r="A459" s="111"/>
      <c r="B459" s="112"/>
      <c r="C459" s="113"/>
      <c r="D459" s="113"/>
      <c r="E459" s="112"/>
      <c r="F459" s="115"/>
      <c r="G459" s="115"/>
      <c r="H459" s="115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</row>
    <row r="460" spans="1:26" ht="15.75" customHeight="1" x14ac:dyDescent="0.25">
      <c r="A460" s="111"/>
      <c r="B460" s="112"/>
      <c r="C460" s="113"/>
      <c r="D460" s="113"/>
      <c r="E460" s="112"/>
      <c r="F460" s="115"/>
      <c r="G460" s="115"/>
      <c r="H460" s="115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</row>
    <row r="461" spans="1:26" ht="15.75" customHeight="1" x14ac:dyDescent="0.25">
      <c r="A461" s="111"/>
      <c r="B461" s="112"/>
      <c r="C461" s="113"/>
      <c r="D461" s="113"/>
      <c r="E461" s="112"/>
      <c r="F461" s="115"/>
      <c r="G461" s="115"/>
      <c r="H461" s="115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</row>
    <row r="462" spans="1:26" ht="15.75" customHeight="1" x14ac:dyDescent="0.25">
      <c r="A462" s="111"/>
      <c r="B462" s="112"/>
      <c r="C462" s="113"/>
      <c r="D462" s="113"/>
      <c r="E462" s="112"/>
      <c r="F462" s="115"/>
      <c r="G462" s="115"/>
      <c r="H462" s="115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</row>
    <row r="463" spans="1:26" ht="15.75" customHeight="1" x14ac:dyDescent="0.25">
      <c r="A463" s="111"/>
      <c r="B463" s="112"/>
      <c r="C463" s="113"/>
      <c r="D463" s="113"/>
      <c r="E463" s="112"/>
      <c r="F463" s="115"/>
      <c r="G463" s="115"/>
      <c r="H463" s="115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</row>
    <row r="464" spans="1:26" ht="15.75" customHeight="1" x14ac:dyDescent="0.25">
      <c r="A464" s="111"/>
      <c r="B464" s="112"/>
      <c r="C464" s="113"/>
      <c r="D464" s="113"/>
      <c r="E464" s="112"/>
      <c r="F464" s="115"/>
      <c r="G464" s="115"/>
      <c r="H464" s="115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</row>
    <row r="465" spans="1:26" ht="15.75" customHeight="1" x14ac:dyDescent="0.25">
      <c r="A465" s="111"/>
      <c r="B465" s="112"/>
      <c r="C465" s="113"/>
      <c r="D465" s="113"/>
      <c r="E465" s="112"/>
      <c r="F465" s="115"/>
      <c r="G465" s="115"/>
      <c r="H465" s="115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</row>
    <row r="466" spans="1:26" ht="15.75" customHeight="1" x14ac:dyDescent="0.25">
      <c r="A466" s="111"/>
      <c r="B466" s="112"/>
      <c r="C466" s="113"/>
      <c r="D466" s="113"/>
      <c r="E466" s="112"/>
      <c r="F466" s="115"/>
      <c r="G466" s="115"/>
      <c r="H466" s="115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</row>
    <row r="467" spans="1:26" ht="15.75" customHeight="1" x14ac:dyDescent="0.25">
      <c r="A467" s="111"/>
      <c r="B467" s="112"/>
      <c r="C467" s="113"/>
      <c r="D467" s="113"/>
      <c r="E467" s="112"/>
      <c r="F467" s="115"/>
      <c r="G467" s="115"/>
      <c r="H467" s="115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</row>
    <row r="468" spans="1:26" ht="15.75" customHeight="1" x14ac:dyDescent="0.25">
      <c r="A468" s="111"/>
      <c r="B468" s="112"/>
      <c r="C468" s="113"/>
      <c r="D468" s="113"/>
      <c r="E468" s="112"/>
      <c r="F468" s="115"/>
      <c r="G468" s="115"/>
      <c r="H468" s="115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</row>
    <row r="469" spans="1:26" ht="15.75" customHeight="1" x14ac:dyDescent="0.25">
      <c r="A469" s="111"/>
      <c r="B469" s="112"/>
      <c r="C469" s="113"/>
      <c r="D469" s="113"/>
      <c r="E469" s="112"/>
      <c r="F469" s="115"/>
      <c r="G469" s="115"/>
      <c r="H469" s="115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</row>
    <row r="470" spans="1:26" ht="15.75" customHeight="1" x14ac:dyDescent="0.25">
      <c r="A470" s="111"/>
      <c r="B470" s="112"/>
      <c r="C470" s="113"/>
      <c r="D470" s="113"/>
      <c r="E470" s="112"/>
      <c r="F470" s="115"/>
      <c r="G470" s="115"/>
      <c r="H470" s="115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</row>
    <row r="471" spans="1:26" ht="15.75" customHeight="1" x14ac:dyDescent="0.25">
      <c r="A471" s="111"/>
      <c r="B471" s="112"/>
      <c r="C471" s="113"/>
      <c r="D471" s="113"/>
      <c r="E471" s="112"/>
      <c r="F471" s="115"/>
      <c r="G471" s="115"/>
      <c r="H471" s="115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</row>
    <row r="472" spans="1:26" ht="15.75" customHeight="1" x14ac:dyDescent="0.25">
      <c r="A472" s="111"/>
      <c r="B472" s="112"/>
      <c r="C472" s="113"/>
      <c r="D472" s="113"/>
      <c r="E472" s="112"/>
      <c r="F472" s="115"/>
      <c r="G472" s="115"/>
      <c r="H472" s="115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</row>
    <row r="473" spans="1:26" ht="15.75" customHeight="1" x14ac:dyDescent="0.25">
      <c r="A473" s="111"/>
      <c r="B473" s="112"/>
      <c r="C473" s="113"/>
      <c r="D473" s="113"/>
      <c r="E473" s="112"/>
      <c r="F473" s="115"/>
      <c r="G473" s="115"/>
      <c r="H473" s="115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</row>
    <row r="474" spans="1:26" ht="15.75" customHeight="1" x14ac:dyDescent="0.25">
      <c r="A474" s="111"/>
      <c r="B474" s="112"/>
      <c r="C474" s="113"/>
      <c r="D474" s="113"/>
      <c r="E474" s="112"/>
      <c r="F474" s="115"/>
      <c r="G474" s="115"/>
      <c r="H474" s="115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</row>
    <row r="475" spans="1:26" ht="15.75" customHeight="1" x14ac:dyDescent="0.25">
      <c r="A475" s="111"/>
      <c r="B475" s="112"/>
      <c r="C475" s="113"/>
      <c r="D475" s="113"/>
      <c r="E475" s="112"/>
      <c r="F475" s="115"/>
      <c r="G475" s="115"/>
      <c r="H475" s="115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</row>
    <row r="476" spans="1:26" ht="15.75" customHeight="1" x14ac:dyDescent="0.25">
      <c r="A476" s="111"/>
      <c r="B476" s="112"/>
      <c r="C476" s="113"/>
      <c r="D476" s="113"/>
      <c r="E476" s="112"/>
      <c r="F476" s="115"/>
      <c r="G476" s="115"/>
      <c r="H476" s="115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</row>
    <row r="477" spans="1:26" ht="15.75" customHeight="1" x14ac:dyDescent="0.25">
      <c r="A477" s="111"/>
      <c r="B477" s="112"/>
      <c r="C477" s="113"/>
      <c r="D477" s="113"/>
      <c r="E477" s="112"/>
      <c r="F477" s="115"/>
      <c r="G477" s="115"/>
      <c r="H477" s="115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</row>
    <row r="478" spans="1:26" ht="15.75" customHeight="1" x14ac:dyDescent="0.25">
      <c r="A478" s="111"/>
      <c r="B478" s="112"/>
      <c r="C478" s="113"/>
      <c r="D478" s="113"/>
      <c r="E478" s="112"/>
      <c r="F478" s="115"/>
      <c r="G478" s="115"/>
      <c r="H478" s="115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</row>
    <row r="479" spans="1:26" ht="15.75" customHeight="1" x14ac:dyDescent="0.25">
      <c r="A479" s="111"/>
      <c r="B479" s="112"/>
      <c r="C479" s="113"/>
      <c r="D479" s="113"/>
      <c r="E479" s="112"/>
      <c r="F479" s="115"/>
      <c r="G479" s="115"/>
      <c r="H479" s="115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</row>
    <row r="480" spans="1:26" ht="15.75" customHeight="1" x14ac:dyDescent="0.25">
      <c r="A480" s="111"/>
      <c r="B480" s="112"/>
      <c r="C480" s="113"/>
      <c r="D480" s="113"/>
      <c r="E480" s="112"/>
      <c r="F480" s="115"/>
      <c r="G480" s="115"/>
      <c r="H480" s="115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</row>
    <row r="481" spans="1:26" ht="15.75" customHeight="1" x14ac:dyDescent="0.25">
      <c r="A481" s="111"/>
      <c r="B481" s="112"/>
      <c r="C481" s="113"/>
      <c r="D481" s="113"/>
      <c r="E481" s="112"/>
      <c r="F481" s="115"/>
      <c r="G481" s="115"/>
      <c r="H481" s="115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</row>
    <row r="482" spans="1:26" ht="15.75" customHeight="1" x14ac:dyDescent="0.25">
      <c r="A482" s="111"/>
      <c r="B482" s="112"/>
      <c r="C482" s="113"/>
      <c r="D482" s="113"/>
      <c r="E482" s="112"/>
      <c r="F482" s="115"/>
      <c r="G482" s="115"/>
      <c r="H482" s="115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</row>
    <row r="483" spans="1:26" ht="15.75" customHeight="1" x14ac:dyDescent="0.25">
      <c r="A483" s="111"/>
      <c r="B483" s="112"/>
      <c r="C483" s="113"/>
      <c r="D483" s="113"/>
      <c r="E483" s="112"/>
      <c r="F483" s="115"/>
      <c r="G483" s="115"/>
      <c r="H483" s="115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</row>
    <row r="484" spans="1:26" ht="15.75" customHeight="1" x14ac:dyDescent="0.25">
      <c r="A484" s="111"/>
      <c r="B484" s="112"/>
      <c r="C484" s="113"/>
      <c r="D484" s="113"/>
      <c r="E484" s="112"/>
      <c r="F484" s="115"/>
      <c r="G484" s="115"/>
      <c r="H484" s="115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</row>
    <row r="485" spans="1:26" ht="15.75" customHeight="1" x14ac:dyDescent="0.25">
      <c r="A485" s="111"/>
      <c r="B485" s="112"/>
      <c r="C485" s="113"/>
      <c r="D485" s="113"/>
      <c r="E485" s="112"/>
      <c r="F485" s="115"/>
      <c r="G485" s="115"/>
      <c r="H485" s="115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</row>
    <row r="486" spans="1:26" ht="15.75" customHeight="1" x14ac:dyDescent="0.25">
      <c r="A486" s="111"/>
      <c r="B486" s="112"/>
      <c r="C486" s="113"/>
      <c r="D486" s="113"/>
      <c r="E486" s="112"/>
      <c r="F486" s="115"/>
      <c r="G486" s="115"/>
      <c r="H486" s="115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</row>
    <row r="487" spans="1:26" ht="15.75" customHeight="1" x14ac:dyDescent="0.25">
      <c r="A487" s="111"/>
      <c r="B487" s="112"/>
      <c r="C487" s="113"/>
      <c r="D487" s="113"/>
      <c r="E487" s="112"/>
      <c r="F487" s="115"/>
      <c r="G487" s="115"/>
      <c r="H487" s="115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</row>
    <row r="488" spans="1:26" ht="15.75" customHeight="1" x14ac:dyDescent="0.25">
      <c r="A488" s="111"/>
      <c r="B488" s="112"/>
      <c r="C488" s="113"/>
      <c r="D488" s="113"/>
      <c r="E488" s="112"/>
      <c r="F488" s="115"/>
      <c r="G488" s="115"/>
      <c r="H488" s="115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</row>
    <row r="489" spans="1:26" ht="15.75" customHeight="1" x14ac:dyDescent="0.25">
      <c r="A489" s="111"/>
      <c r="B489" s="112"/>
      <c r="C489" s="113"/>
      <c r="D489" s="113"/>
      <c r="E489" s="112"/>
      <c r="F489" s="115"/>
      <c r="G489" s="115"/>
      <c r="H489" s="115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</row>
    <row r="490" spans="1:26" ht="15.75" customHeight="1" x14ac:dyDescent="0.25">
      <c r="A490" s="111"/>
      <c r="B490" s="112"/>
      <c r="C490" s="113"/>
      <c r="D490" s="113"/>
      <c r="E490" s="112"/>
      <c r="F490" s="115"/>
      <c r="G490" s="115"/>
      <c r="H490" s="115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</row>
    <row r="491" spans="1:26" ht="15.75" customHeight="1" x14ac:dyDescent="0.25">
      <c r="A491" s="111"/>
      <c r="B491" s="112"/>
      <c r="C491" s="113"/>
      <c r="D491" s="113"/>
      <c r="E491" s="112"/>
      <c r="F491" s="115"/>
      <c r="G491" s="115"/>
      <c r="H491" s="115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</row>
    <row r="492" spans="1:26" ht="15.75" customHeight="1" x14ac:dyDescent="0.25">
      <c r="A492" s="111"/>
      <c r="B492" s="112"/>
      <c r="C492" s="113"/>
      <c r="D492" s="113"/>
      <c r="E492" s="112"/>
      <c r="F492" s="115"/>
      <c r="G492" s="115"/>
      <c r="H492" s="115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</row>
    <row r="493" spans="1:26" ht="15.75" customHeight="1" x14ac:dyDescent="0.25">
      <c r="A493" s="111"/>
      <c r="B493" s="112"/>
      <c r="C493" s="113"/>
      <c r="D493" s="113"/>
      <c r="E493" s="112"/>
      <c r="F493" s="115"/>
      <c r="G493" s="115"/>
      <c r="H493" s="115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</row>
    <row r="494" spans="1:26" ht="15.75" customHeight="1" x14ac:dyDescent="0.25">
      <c r="A494" s="111"/>
      <c r="B494" s="112"/>
      <c r="C494" s="113"/>
      <c r="D494" s="113"/>
      <c r="E494" s="112"/>
      <c r="F494" s="115"/>
      <c r="G494" s="115"/>
      <c r="H494" s="115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</row>
    <row r="495" spans="1:26" ht="15.75" customHeight="1" x14ac:dyDescent="0.25">
      <c r="A495" s="111"/>
      <c r="B495" s="112"/>
      <c r="C495" s="113"/>
      <c r="D495" s="113"/>
      <c r="E495" s="112"/>
      <c r="F495" s="115"/>
      <c r="G495" s="115"/>
      <c r="H495" s="115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</row>
    <row r="496" spans="1:26" ht="15.75" customHeight="1" x14ac:dyDescent="0.25">
      <c r="A496" s="111"/>
      <c r="B496" s="112"/>
      <c r="C496" s="113"/>
      <c r="D496" s="113"/>
      <c r="E496" s="112"/>
      <c r="F496" s="115"/>
      <c r="G496" s="115"/>
      <c r="H496" s="115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</row>
    <row r="497" spans="1:26" ht="15.75" customHeight="1" x14ac:dyDescent="0.25">
      <c r="A497" s="111"/>
      <c r="B497" s="112"/>
      <c r="C497" s="113"/>
      <c r="D497" s="113"/>
      <c r="E497" s="112"/>
      <c r="F497" s="115"/>
      <c r="G497" s="115"/>
      <c r="H497" s="115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</row>
    <row r="498" spans="1:26" ht="15.75" customHeight="1" x14ac:dyDescent="0.25">
      <c r="A498" s="111"/>
      <c r="B498" s="112"/>
      <c r="C498" s="113"/>
      <c r="D498" s="113"/>
      <c r="E498" s="112"/>
      <c r="F498" s="115"/>
      <c r="G498" s="115"/>
      <c r="H498" s="115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</row>
    <row r="499" spans="1:26" ht="15.75" customHeight="1" x14ac:dyDescent="0.25">
      <c r="A499" s="111"/>
      <c r="B499" s="112"/>
      <c r="C499" s="113"/>
      <c r="D499" s="113"/>
      <c r="E499" s="112"/>
      <c r="F499" s="115"/>
      <c r="G499" s="115"/>
      <c r="H499" s="115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</row>
    <row r="500" spans="1:26" ht="15.75" customHeight="1" x14ac:dyDescent="0.25">
      <c r="A500" s="111"/>
      <c r="B500" s="112"/>
      <c r="C500" s="113"/>
      <c r="D500" s="113"/>
      <c r="E500" s="112"/>
      <c r="F500" s="115"/>
      <c r="G500" s="115"/>
      <c r="H500" s="115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</row>
    <row r="501" spans="1:26" ht="15.75" customHeight="1" x14ac:dyDescent="0.25">
      <c r="A501" s="111"/>
      <c r="B501" s="112"/>
      <c r="C501" s="113"/>
      <c r="D501" s="113"/>
      <c r="E501" s="112"/>
      <c r="F501" s="115"/>
      <c r="G501" s="115"/>
      <c r="H501" s="115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</row>
    <row r="502" spans="1:26" ht="15.75" customHeight="1" x14ac:dyDescent="0.25">
      <c r="A502" s="111"/>
      <c r="B502" s="112"/>
      <c r="C502" s="113"/>
      <c r="D502" s="113"/>
      <c r="E502" s="112"/>
      <c r="F502" s="115"/>
      <c r="G502" s="115"/>
      <c r="H502" s="115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</row>
    <row r="503" spans="1:26" ht="15.75" customHeight="1" x14ac:dyDescent="0.25">
      <c r="A503" s="111"/>
      <c r="B503" s="112"/>
      <c r="C503" s="113"/>
      <c r="D503" s="113"/>
      <c r="E503" s="112"/>
      <c r="F503" s="115"/>
      <c r="G503" s="115"/>
      <c r="H503" s="115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</row>
    <row r="504" spans="1:26" ht="15.75" customHeight="1" x14ac:dyDescent="0.25">
      <c r="A504" s="111"/>
      <c r="B504" s="112"/>
      <c r="C504" s="113"/>
      <c r="D504" s="113"/>
      <c r="E504" s="112"/>
      <c r="F504" s="115"/>
      <c r="G504" s="115"/>
      <c r="H504" s="115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</row>
    <row r="505" spans="1:26" ht="15.75" customHeight="1" x14ac:dyDescent="0.25">
      <c r="A505" s="111"/>
      <c r="B505" s="112"/>
      <c r="C505" s="113"/>
      <c r="D505" s="113"/>
      <c r="E505" s="112"/>
      <c r="F505" s="115"/>
      <c r="G505" s="115"/>
      <c r="H505" s="115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</row>
    <row r="506" spans="1:26" ht="15.75" customHeight="1" x14ac:dyDescent="0.25">
      <c r="A506" s="111"/>
      <c r="B506" s="112"/>
      <c r="C506" s="113"/>
      <c r="D506" s="113"/>
      <c r="E506" s="112"/>
      <c r="F506" s="115"/>
      <c r="G506" s="115"/>
      <c r="H506" s="115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</row>
    <row r="507" spans="1:26" ht="15.75" customHeight="1" x14ac:dyDescent="0.25">
      <c r="A507" s="111"/>
      <c r="B507" s="112"/>
      <c r="C507" s="113"/>
      <c r="D507" s="113"/>
      <c r="E507" s="112"/>
      <c r="F507" s="115"/>
      <c r="G507" s="115"/>
      <c r="H507" s="115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</row>
    <row r="508" spans="1:26" ht="15.75" customHeight="1" x14ac:dyDescent="0.25">
      <c r="A508" s="111"/>
      <c r="B508" s="112"/>
      <c r="C508" s="113"/>
      <c r="D508" s="113"/>
      <c r="E508" s="112"/>
      <c r="F508" s="115"/>
      <c r="G508" s="115"/>
      <c r="H508" s="115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</row>
    <row r="509" spans="1:26" ht="15.75" customHeight="1" x14ac:dyDescent="0.25">
      <c r="A509" s="111"/>
      <c r="B509" s="112"/>
      <c r="C509" s="113"/>
      <c r="D509" s="113"/>
      <c r="E509" s="112"/>
      <c r="F509" s="115"/>
      <c r="G509" s="115"/>
      <c r="H509" s="115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</row>
    <row r="510" spans="1:26" ht="15.75" customHeight="1" x14ac:dyDescent="0.25">
      <c r="A510" s="111"/>
      <c r="B510" s="112"/>
      <c r="C510" s="113"/>
      <c r="D510" s="113"/>
      <c r="E510" s="112"/>
      <c r="F510" s="115"/>
      <c r="G510" s="115"/>
      <c r="H510" s="115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</row>
    <row r="511" spans="1:26" ht="15.75" customHeight="1" x14ac:dyDescent="0.25">
      <c r="A511" s="111"/>
      <c r="B511" s="112"/>
      <c r="C511" s="113"/>
      <c r="D511" s="113"/>
      <c r="E511" s="112"/>
      <c r="F511" s="115"/>
      <c r="G511" s="115"/>
      <c r="H511" s="115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</row>
    <row r="512" spans="1:26" ht="15.75" customHeight="1" x14ac:dyDescent="0.25">
      <c r="A512" s="111"/>
      <c r="B512" s="112"/>
      <c r="C512" s="113"/>
      <c r="D512" s="113"/>
      <c r="E512" s="112"/>
      <c r="F512" s="115"/>
      <c r="G512" s="115"/>
      <c r="H512" s="115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</row>
    <row r="513" spans="1:26" ht="15.75" customHeight="1" x14ac:dyDescent="0.25">
      <c r="A513" s="111"/>
      <c r="B513" s="112"/>
      <c r="C513" s="113"/>
      <c r="D513" s="113"/>
      <c r="E513" s="112"/>
      <c r="F513" s="115"/>
      <c r="G513" s="115"/>
      <c r="H513" s="115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</row>
    <row r="514" spans="1:26" ht="15.75" customHeight="1" x14ac:dyDescent="0.25">
      <c r="A514" s="111"/>
      <c r="B514" s="112"/>
      <c r="C514" s="113"/>
      <c r="D514" s="113"/>
      <c r="E514" s="112"/>
      <c r="F514" s="115"/>
      <c r="G514" s="115"/>
      <c r="H514" s="115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</row>
    <row r="515" spans="1:26" ht="15.75" customHeight="1" x14ac:dyDescent="0.25">
      <c r="A515" s="111"/>
      <c r="B515" s="112"/>
      <c r="C515" s="113"/>
      <c r="D515" s="113"/>
      <c r="E515" s="112"/>
      <c r="F515" s="115"/>
      <c r="G515" s="115"/>
      <c r="H515" s="115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</row>
    <row r="516" spans="1:26" ht="15.75" customHeight="1" x14ac:dyDescent="0.25">
      <c r="A516" s="111"/>
      <c r="B516" s="112"/>
      <c r="C516" s="113"/>
      <c r="D516" s="113"/>
      <c r="E516" s="112"/>
      <c r="F516" s="115"/>
      <c r="G516" s="115"/>
      <c r="H516" s="115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</row>
    <row r="517" spans="1:26" ht="15.75" customHeight="1" x14ac:dyDescent="0.25">
      <c r="A517" s="111"/>
      <c r="B517" s="112"/>
      <c r="C517" s="113"/>
      <c r="D517" s="113"/>
      <c r="E517" s="112"/>
      <c r="F517" s="115"/>
      <c r="G517" s="115"/>
      <c r="H517" s="115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</row>
    <row r="518" spans="1:26" ht="15.75" customHeight="1" x14ac:dyDescent="0.25">
      <c r="A518" s="111"/>
      <c r="B518" s="112"/>
      <c r="C518" s="113"/>
      <c r="D518" s="113"/>
      <c r="E518" s="112"/>
      <c r="F518" s="115"/>
      <c r="G518" s="115"/>
      <c r="H518" s="115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</row>
    <row r="519" spans="1:26" ht="15.75" customHeight="1" x14ac:dyDescent="0.25">
      <c r="A519" s="111"/>
      <c r="B519" s="112"/>
      <c r="C519" s="113"/>
      <c r="D519" s="113"/>
      <c r="E519" s="112"/>
      <c r="F519" s="115"/>
      <c r="G519" s="115"/>
      <c r="H519" s="115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</row>
    <row r="520" spans="1:26" ht="15.75" customHeight="1" x14ac:dyDescent="0.25">
      <c r="A520" s="111"/>
      <c r="B520" s="112"/>
      <c r="C520" s="113"/>
      <c r="D520" s="113"/>
      <c r="E520" s="112"/>
      <c r="F520" s="115"/>
      <c r="G520" s="115"/>
      <c r="H520" s="115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</row>
    <row r="521" spans="1:26" ht="15.75" customHeight="1" x14ac:dyDescent="0.25">
      <c r="A521" s="111"/>
      <c r="B521" s="112"/>
      <c r="C521" s="113"/>
      <c r="D521" s="113"/>
      <c r="E521" s="112"/>
      <c r="F521" s="115"/>
      <c r="G521" s="115"/>
      <c r="H521" s="115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</row>
    <row r="522" spans="1:26" ht="15.75" customHeight="1" x14ac:dyDescent="0.25">
      <c r="A522" s="111"/>
      <c r="B522" s="112"/>
      <c r="C522" s="113"/>
      <c r="D522" s="113"/>
      <c r="E522" s="112"/>
      <c r="F522" s="115"/>
      <c r="G522" s="115"/>
      <c r="H522" s="115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</row>
    <row r="523" spans="1:26" ht="15.75" customHeight="1" x14ac:dyDescent="0.25">
      <c r="A523" s="111"/>
      <c r="B523" s="112"/>
      <c r="C523" s="113"/>
      <c r="D523" s="113"/>
      <c r="E523" s="112"/>
      <c r="F523" s="115"/>
      <c r="G523" s="115"/>
      <c r="H523" s="115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</row>
    <row r="524" spans="1:26" ht="15.75" customHeight="1" x14ac:dyDescent="0.25">
      <c r="A524" s="111"/>
      <c r="B524" s="112"/>
      <c r="C524" s="113"/>
      <c r="D524" s="113"/>
      <c r="E524" s="112"/>
      <c r="F524" s="115"/>
      <c r="G524" s="115"/>
      <c r="H524" s="115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</row>
    <row r="525" spans="1:26" ht="15.75" customHeight="1" x14ac:dyDescent="0.25">
      <c r="A525" s="111"/>
      <c r="B525" s="112"/>
      <c r="C525" s="113"/>
      <c r="D525" s="113"/>
      <c r="E525" s="112"/>
      <c r="F525" s="115"/>
      <c r="G525" s="115"/>
      <c r="H525" s="115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</row>
    <row r="526" spans="1:26" ht="15.75" customHeight="1" x14ac:dyDescent="0.25">
      <c r="A526" s="111"/>
      <c r="B526" s="112"/>
      <c r="C526" s="113"/>
      <c r="D526" s="113"/>
      <c r="E526" s="112"/>
      <c r="F526" s="115"/>
      <c r="G526" s="115"/>
      <c r="H526" s="115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</row>
    <row r="527" spans="1:26" ht="15.75" customHeight="1" x14ac:dyDescent="0.25">
      <c r="A527" s="111"/>
      <c r="B527" s="112"/>
      <c r="C527" s="113"/>
      <c r="D527" s="113"/>
      <c r="E527" s="112"/>
      <c r="F527" s="115"/>
      <c r="G527" s="115"/>
      <c r="H527" s="115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</row>
    <row r="528" spans="1:26" ht="15.75" customHeight="1" x14ac:dyDescent="0.25">
      <c r="A528" s="111"/>
      <c r="B528" s="112"/>
      <c r="C528" s="113"/>
      <c r="D528" s="113"/>
      <c r="E528" s="112"/>
      <c r="F528" s="115"/>
      <c r="G528" s="115"/>
      <c r="H528" s="115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</row>
    <row r="529" spans="1:26" ht="15.75" customHeight="1" x14ac:dyDescent="0.25">
      <c r="A529" s="111"/>
      <c r="B529" s="112"/>
      <c r="C529" s="113"/>
      <c r="D529" s="113"/>
      <c r="E529" s="112"/>
      <c r="F529" s="115"/>
      <c r="G529" s="115"/>
      <c r="H529" s="115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</row>
    <row r="530" spans="1:26" ht="15.75" customHeight="1" x14ac:dyDescent="0.25">
      <c r="A530" s="111"/>
      <c r="B530" s="112"/>
      <c r="C530" s="113"/>
      <c r="D530" s="113"/>
      <c r="E530" s="112"/>
      <c r="F530" s="115"/>
      <c r="G530" s="115"/>
      <c r="H530" s="115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</row>
    <row r="531" spans="1:26" ht="15.75" customHeight="1" x14ac:dyDescent="0.25">
      <c r="A531" s="111"/>
      <c r="B531" s="112"/>
      <c r="C531" s="113"/>
      <c r="D531" s="113"/>
      <c r="E531" s="112"/>
      <c r="F531" s="115"/>
      <c r="G531" s="115"/>
      <c r="H531" s="115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</row>
    <row r="532" spans="1:26" ht="15.75" customHeight="1" x14ac:dyDescent="0.25">
      <c r="A532" s="111"/>
      <c r="B532" s="112"/>
      <c r="C532" s="113"/>
      <c r="D532" s="113"/>
      <c r="E532" s="112"/>
      <c r="F532" s="115"/>
      <c r="G532" s="115"/>
      <c r="H532" s="115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</row>
    <row r="533" spans="1:26" ht="15.75" customHeight="1" x14ac:dyDescent="0.25">
      <c r="A533" s="111"/>
      <c r="B533" s="112"/>
      <c r="C533" s="113"/>
      <c r="D533" s="113"/>
      <c r="E533" s="112"/>
      <c r="F533" s="115"/>
      <c r="G533" s="115"/>
      <c r="H533" s="115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</row>
    <row r="534" spans="1:26" ht="15.75" customHeight="1" x14ac:dyDescent="0.25">
      <c r="A534" s="111"/>
      <c r="B534" s="112"/>
      <c r="C534" s="113"/>
      <c r="D534" s="113"/>
      <c r="E534" s="112"/>
      <c r="F534" s="115"/>
      <c r="G534" s="115"/>
      <c r="H534" s="115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</row>
    <row r="535" spans="1:26" ht="15.75" customHeight="1" x14ac:dyDescent="0.25">
      <c r="A535" s="111"/>
      <c r="B535" s="112"/>
      <c r="C535" s="113"/>
      <c r="D535" s="113"/>
      <c r="E535" s="112"/>
      <c r="F535" s="115"/>
      <c r="G535" s="115"/>
      <c r="H535" s="115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</row>
    <row r="536" spans="1:26" ht="15.75" customHeight="1" x14ac:dyDescent="0.25">
      <c r="A536" s="111"/>
      <c r="B536" s="112"/>
      <c r="C536" s="113"/>
      <c r="D536" s="113"/>
      <c r="E536" s="112"/>
      <c r="F536" s="115"/>
      <c r="G536" s="115"/>
      <c r="H536" s="115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</row>
    <row r="537" spans="1:26" ht="15.75" customHeight="1" x14ac:dyDescent="0.25">
      <c r="A537" s="111"/>
      <c r="B537" s="112"/>
      <c r="C537" s="113"/>
      <c r="D537" s="113"/>
      <c r="E537" s="112"/>
      <c r="F537" s="115"/>
      <c r="G537" s="115"/>
      <c r="H537" s="115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</row>
    <row r="538" spans="1:26" ht="15.75" customHeight="1" x14ac:dyDescent="0.25">
      <c r="A538" s="111"/>
      <c r="B538" s="112"/>
      <c r="C538" s="113"/>
      <c r="D538" s="113"/>
      <c r="E538" s="112"/>
      <c r="F538" s="115"/>
      <c r="G538" s="115"/>
      <c r="H538" s="115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</row>
    <row r="539" spans="1:26" ht="15.75" customHeight="1" x14ac:dyDescent="0.25">
      <c r="A539" s="111"/>
      <c r="B539" s="112"/>
      <c r="C539" s="113"/>
      <c r="D539" s="113"/>
      <c r="E539" s="112"/>
      <c r="F539" s="115"/>
      <c r="G539" s="115"/>
      <c r="H539" s="115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</row>
    <row r="540" spans="1:26" ht="15.75" customHeight="1" x14ac:dyDescent="0.25">
      <c r="A540" s="111"/>
      <c r="B540" s="112"/>
      <c r="C540" s="113"/>
      <c r="D540" s="113"/>
      <c r="E540" s="112"/>
      <c r="F540" s="115"/>
      <c r="G540" s="115"/>
      <c r="H540" s="115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</row>
    <row r="541" spans="1:26" ht="15.75" customHeight="1" x14ac:dyDescent="0.25">
      <c r="A541" s="111"/>
      <c r="B541" s="112"/>
      <c r="C541" s="113"/>
      <c r="D541" s="113"/>
      <c r="E541" s="112"/>
      <c r="F541" s="115"/>
      <c r="G541" s="115"/>
      <c r="H541" s="115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</row>
    <row r="542" spans="1:26" ht="15.75" customHeight="1" x14ac:dyDescent="0.25">
      <c r="A542" s="111"/>
      <c r="B542" s="112"/>
      <c r="C542" s="113"/>
      <c r="D542" s="113"/>
      <c r="E542" s="112"/>
      <c r="F542" s="115"/>
      <c r="G542" s="115"/>
      <c r="H542" s="115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</row>
    <row r="543" spans="1:26" ht="15.75" customHeight="1" x14ac:dyDescent="0.25">
      <c r="A543" s="111"/>
      <c r="B543" s="112"/>
      <c r="C543" s="113"/>
      <c r="D543" s="113"/>
      <c r="E543" s="112"/>
      <c r="F543" s="115"/>
      <c r="G543" s="115"/>
      <c r="H543" s="115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</row>
    <row r="544" spans="1:26" ht="15.75" customHeight="1" x14ac:dyDescent="0.25">
      <c r="A544" s="111"/>
      <c r="B544" s="112"/>
      <c r="C544" s="113"/>
      <c r="D544" s="113"/>
      <c r="E544" s="112"/>
      <c r="F544" s="115"/>
      <c r="G544" s="115"/>
      <c r="H544" s="115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</row>
    <row r="545" spans="1:26" ht="15.75" customHeight="1" x14ac:dyDescent="0.25">
      <c r="A545" s="111"/>
      <c r="B545" s="112"/>
      <c r="C545" s="113"/>
      <c r="D545" s="113"/>
      <c r="E545" s="112"/>
      <c r="F545" s="115"/>
      <c r="G545" s="115"/>
      <c r="H545" s="115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</row>
    <row r="546" spans="1:26" ht="15.75" customHeight="1" x14ac:dyDescent="0.25">
      <c r="A546" s="111"/>
      <c r="B546" s="112"/>
      <c r="C546" s="113"/>
      <c r="D546" s="113"/>
      <c r="E546" s="112"/>
      <c r="F546" s="115"/>
      <c r="G546" s="115"/>
      <c r="H546" s="115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</row>
    <row r="547" spans="1:26" ht="15.75" customHeight="1" x14ac:dyDescent="0.25">
      <c r="A547" s="111"/>
      <c r="B547" s="112"/>
      <c r="C547" s="113"/>
      <c r="D547" s="113"/>
      <c r="E547" s="112"/>
      <c r="F547" s="115"/>
      <c r="G547" s="115"/>
      <c r="H547" s="115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</row>
    <row r="548" spans="1:26" ht="15.75" customHeight="1" x14ac:dyDescent="0.25">
      <c r="A548" s="111"/>
      <c r="B548" s="112"/>
      <c r="C548" s="113"/>
      <c r="D548" s="113"/>
      <c r="E548" s="112"/>
      <c r="F548" s="115"/>
      <c r="G548" s="115"/>
      <c r="H548" s="115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</row>
    <row r="549" spans="1:26" ht="15.75" customHeight="1" x14ac:dyDescent="0.25">
      <c r="A549" s="111"/>
      <c r="B549" s="112"/>
      <c r="C549" s="113"/>
      <c r="D549" s="113"/>
      <c r="E549" s="112"/>
      <c r="F549" s="115"/>
      <c r="G549" s="115"/>
      <c r="H549" s="115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</row>
    <row r="550" spans="1:26" ht="15.75" customHeight="1" x14ac:dyDescent="0.25">
      <c r="A550" s="111"/>
      <c r="B550" s="112"/>
      <c r="C550" s="113"/>
      <c r="D550" s="113"/>
      <c r="E550" s="112"/>
      <c r="F550" s="115"/>
      <c r="G550" s="115"/>
      <c r="H550" s="115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</row>
    <row r="551" spans="1:26" ht="15.75" customHeight="1" x14ac:dyDescent="0.25">
      <c r="A551" s="111"/>
      <c r="B551" s="112"/>
      <c r="C551" s="113"/>
      <c r="D551" s="113"/>
      <c r="E551" s="112"/>
      <c r="F551" s="115"/>
      <c r="G551" s="115"/>
      <c r="H551" s="115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</row>
    <row r="552" spans="1:26" ht="15.75" customHeight="1" x14ac:dyDescent="0.25">
      <c r="A552" s="111"/>
      <c r="B552" s="112"/>
      <c r="C552" s="113"/>
      <c r="D552" s="113"/>
      <c r="E552" s="112"/>
      <c r="F552" s="115"/>
      <c r="G552" s="115"/>
      <c r="H552" s="115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</row>
    <row r="553" spans="1:26" ht="15.75" customHeight="1" x14ac:dyDescent="0.25">
      <c r="A553" s="111"/>
      <c r="B553" s="112"/>
      <c r="C553" s="113"/>
      <c r="D553" s="113"/>
      <c r="E553" s="112"/>
      <c r="F553" s="115"/>
      <c r="G553" s="115"/>
      <c r="H553" s="115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</row>
    <row r="554" spans="1:26" ht="15.75" customHeight="1" x14ac:dyDescent="0.25">
      <c r="A554" s="111"/>
      <c r="B554" s="112"/>
      <c r="C554" s="113"/>
      <c r="D554" s="113"/>
      <c r="E554" s="112"/>
      <c r="F554" s="115"/>
      <c r="G554" s="115"/>
      <c r="H554" s="115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</row>
    <row r="555" spans="1:26" ht="15.75" customHeight="1" x14ac:dyDescent="0.25">
      <c r="A555" s="111"/>
      <c r="B555" s="112"/>
      <c r="C555" s="113"/>
      <c r="D555" s="113"/>
      <c r="E555" s="112"/>
      <c r="F555" s="115"/>
      <c r="G555" s="115"/>
      <c r="H555" s="115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</row>
    <row r="556" spans="1:26" ht="15.75" customHeight="1" x14ac:dyDescent="0.25">
      <c r="A556" s="111"/>
      <c r="B556" s="112"/>
      <c r="C556" s="113"/>
      <c r="D556" s="113"/>
      <c r="E556" s="112"/>
      <c r="F556" s="115"/>
      <c r="G556" s="115"/>
      <c r="H556" s="115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</row>
    <row r="557" spans="1:26" ht="15.75" customHeight="1" x14ac:dyDescent="0.25">
      <c r="A557" s="111"/>
      <c r="B557" s="112"/>
      <c r="C557" s="113"/>
      <c r="D557" s="113"/>
      <c r="E557" s="112"/>
      <c r="F557" s="115"/>
      <c r="G557" s="115"/>
      <c r="H557" s="115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</row>
    <row r="558" spans="1:26" ht="15.75" customHeight="1" x14ac:dyDescent="0.25">
      <c r="A558" s="111"/>
      <c r="B558" s="112"/>
      <c r="C558" s="113"/>
      <c r="D558" s="113"/>
      <c r="E558" s="112"/>
      <c r="F558" s="115"/>
      <c r="G558" s="115"/>
      <c r="H558" s="115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</row>
    <row r="559" spans="1:26" ht="15.75" customHeight="1" x14ac:dyDescent="0.25">
      <c r="A559" s="111"/>
      <c r="B559" s="112"/>
      <c r="C559" s="113"/>
      <c r="D559" s="113"/>
      <c r="E559" s="112"/>
      <c r="F559" s="115"/>
      <c r="G559" s="115"/>
      <c r="H559" s="115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</row>
    <row r="560" spans="1:26" ht="15.75" customHeight="1" x14ac:dyDescent="0.25">
      <c r="A560" s="111"/>
      <c r="B560" s="112"/>
      <c r="C560" s="113"/>
      <c r="D560" s="113"/>
      <c r="E560" s="112"/>
      <c r="F560" s="115"/>
      <c r="G560" s="115"/>
      <c r="H560" s="115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</row>
    <row r="561" spans="1:26" ht="15.75" customHeight="1" x14ac:dyDescent="0.25">
      <c r="A561" s="111"/>
      <c r="B561" s="112"/>
      <c r="C561" s="113"/>
      <c r="D561" s="113"/>
      <c r="E561" s="112"/>
      <c r="F561" s="115"/>
      <c r="G561" s="115"/>
      <c r="H561" s="115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</row>
    <row r="562" spans="1:26" ht="15.75" customHeight="1" x14ac:dyDescent="0.25">
      <c r="A562" s="111"/>
      <c r="B562" s="112"/>
      <c r="C562" s="113"/>
      <c r="D562" s="113"/>
      <c r="E562" s="112"/>
      <c r="F562" s="115"/>
      <c r="G562" s="115"/>
      <c r="H562" s="115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</row>
    <row r="563" spans="1:26" ht="15.75" customHeight="1" x14ac:dyDescent="0.25">
      <c r="A563" s="111"/>
      <c r="B563" s="112"/>
      <c r="C563" s="113"/>
      <c r="D563" s="113"/>
      <c r="E563" s="112"/>
      <c r="F563" s="115"/>
      <c r="G563" s="115"/>
      <c r="H563" s="115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</row>
    <row r="564" spans="1:26" ht="15.75" customHeight="1" x14ac:dyDescent="0.25">
      <c r="A564" s="111"/>
      <c r="B564" s="112"/>
      <c r="C564" s="113"/>
      <c r="D564" s="113"/>
      <c r="E564" s="112"/>
      <c r="F564" s="115"/>
      <c r="G564" s="115"/>
      <c r="H564" s="115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</row>
    <row r="565" spans="1:26" ht="15.75" customHeight="1" x14ac:dyDescent="0.25">
      <c r="A565" s="111"/>
      <c r="B565" s="112"/>
      <c r="C565" s="113"/>
      <c r="D565" s="113"/>
      <c r="E565" s="112"/>
      <c r="F565" s="115"/>
      <c r="G565" s="115"/>
      <c r="H565" s="115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</row>
    <row r="566" spans="1:26" ht="15.75" customHeight="1" x14ac:dyDescent="0.25">
      <c r="A566" s="111"/>
      <c r="B566" s="112"/>
      <c r="C566" s="113"/>
      <c r="D566" s="113"/>
      <c r="E566" s="112"/>
      <c r="F566" s="115"/>
      <c r="G566" s="115"/>
      <c r="H566" s="115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</row>
    <row r="567" spans="1:26" ht="15.75" customHeight="1" x14ac:dyDescent="0.25">
      <c r="A567" s="111"/>
      <c r="B567" s="112"/>
      <c r="C567" s="113"/>
      <c r="D567" s="113"/>
      <c r="E567" s="112"/>
      <c r="F567" s="115"/>
      <c r="G567" s="115"/>
      <c r="H567" s="115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</row>
    <row r="568" spans="1:26" ht="15.75" customHeight="1" x14ac:dyDescent="0.25">
      <c r="A568" s="111"/>
      <c r="B568" s="112"/>
      <c r="C568" s="113"/>
      <c r="D568" s="113"/>
      <c r="E568" s="112"/>
      <c r="F568" s="115"/>
      <c r="G568" s="115"/>
      <c r="H568" s="115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</row>
    <row r="569" spans="1:26" ht="15.75" customHeight="1" x14ac:dyDescent="0.25">
      <c r="A569" s="111"/>
      <c r="B569" s="112"/>
      <c r="C569" s="113"/>
      <c r="D569" s="113"/>
      <c r="E569" s="112"/>
      <c r="F569" s="115"/>
      <c r="G569" s="115"/>
      <c r="H569" s="115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</row>
    <row r="570" spans="1:26" ht="15.75" customHeight="1" x14ac:dyDescent="0.25">
      <c r="A570" s="111"/>
      <c r="B570" s="112"/>
      <c r="C570" s="113"/>
      <c r="D570" s="113"/>
      <c r="E570" s="112"/>
      <c r="F570" s="115"/>
      <c r="G570" s="115"/>
      <c r="H570" s="115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</row>
    <row r="571" spans="1:26" ht="15.75" customHeight="1" x14ac:dyDescent="0.25">
      <c r="A571" s="111"/>
      <c r="B571" s="112"/>
      <c r="C571" s="113"/>
      <c r="D571" s="113"/>
      <c r="E571" s="112"/>
      <c r="F571" s="115"/>
      <c r="G571" s="115"/>
      <c r="H571" s="115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</row>
    <row r="572" spans="1:26" ht="15.75" customHeight="1" x14ac:dyDescent="0.25">
      <c r="A572" s="111"/>
      <c r="B572" s="112"/>
      <c r="C572" s="113"/>
      <c r="D572" s="113"/>
      <c r="E572" s="112"/>
      <c r="F572" s="115"/>
      <c r="G572" s="115"/>
      <c r="H572" s="115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</row>
    <row r="573" spans="1:26" ht="15.75" customHeight="1" x14ac:dyDescent="0.25">
      <c r="A573" s="111"/>
      <c r="B573" s="112"/>
      <c r="C573" s="113"/>
      <c r="D573" s="113"/>
      <c r="E573" s="112"/>
      <c r="F573" s="115"/>
      <c r="G573" s="115"/>
      <c r="H573" s="115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</row>
    <row r="574" spans="1:26" ht="15.75" customHeight="1" x14ac:dyDescent="0.25">
      <c r="A574" s="111"/>
      <c r="B574" s="112"/>
      <c r="C574" s="113"/>
      <c r="D574" s="113"/>
      <c r="E574" s="112"/>
      <c r="F574" s="115"/>
      <c r="G574" s="115"/>
      <c r="H574" s="115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</row>
    <row r="575" spans="1:26" ht="15.75" customHeight="1" x14ac:dyDescent="0.25">
      <c r="A575" s="111"/>
      <c r="B575" s="112"/>
      <c r="C575" s="113"/>
      <c r="D575" s="113"/>
      <c r="E575" s="112"/>
      <c r="F575" s="115"/>
      <c r="G575" s="115"/>
      <c r="H575" s="115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</row>
    <row r="576" spans="1:26" ht="15.75" customHeight="1" x14ac:dyDescent="0.25">
      <c r="A576" s="111"/>
      <c r="B576" s="112"/>
      <c r="C576" s="113"/>
      <c r="D576" s="113"/>
      <c r="E576" s="112"/>
      <c r="F576" s="115"/>
      <c r="G576" s="115"/>
      <c r="H576" s="115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</row>
    <row r="577" spans="1:26" ht="15.75" customHeight="1" x14ac:dyDescent="0.25">
      <c r="A577" s="111"/>
      <c r="B577" s="112"/>
      <c r="C577" s="113"/>
      <c r="D577" s="113"/>
      <c r="E577" s="112"/>
      <c r="F577" s="115"/>
      <c r="G577" s="115"/>
      <c r="H577" s="115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</row>
    <row r="578" spans="1:26" ht="15.75" customHeight="1" x14ac:dyDescent="0.25">
      <c r="A578" s="111"/>
      <c r="B578" s="112"/>
      <c r="C578" s="113"/>
      <c r="D578" s="113"/>
      <c r="E578" s="112"/>
      <c r="F578" s="115"/>
      <c r="G578" s="115"/>
      <c r="H578" s="115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</row>
    <row r="579" spans="1:26" ht="15.75" customHeight="1" x14ac:dyDescent="0.25">
      <c r="A579" s="111"/>
      <c r="B579" s="112"/>
      <c r="C579" s="113"/>
      <c r="D579" s="113"/>
      <c r="E579" s="112"/>
      <c r="F579" s="115"/>
      <c r="G579" s="115"/>
      <c r="H579" s="115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</row>
    <row r="580" spans="1:26" ht="15.75" customHeight="1" x14ac:dyDescent="0.25">
      <c r="A580" s="111"/>
      <c r="B580" s="112"/>
      <c r="C580" s="113"/>
      <c r="D580" s="113"/>
      <c r="E580" s="112"/>
      <c r="F580" s="115"/>
      <c r="G580" s="115"/>
      <c r="H580" s="115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</row>
    <row r="581" spans="1:26" ht="15.75" customHeight="1" x14ac:dyDescent="0.25">
      <c r="A581" s="111"/>
      <c r="B581" s="112"/>
      <c r="C581" s="113"/>
      <c r="D581" s="113"/>
      <c r="E581" s="112"/>
      <c r="F581" s="115"/>
      <c r="G581" s="115"/>
      <c r="H581" s="115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</row>
    <row r="582" spans="1:26" ht="15.75" customHeight="1" x14ac:dyDescent="0.25">
      <c r="A582" s="111"/>
      <c r="B582" s="112"/>
      <c r="C582" s="113"/>
      <c r="D582" s="113"/>
      <c r="E582" s="112"/>
      <c r="F582" s="115"/>
      <c r="G582" s="115"/>
      <c r="H582" s="115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</row>
    <row r="583" spans="1:26" ht="15.75" customHeight="1" x14ac:dyDescent="0.25">
      <c r="A583" s="111"/>
      <c r="B583" s="112"/>
      <c r="C583" s="113"/>
      <c r="D583" s="113"/>
      <c r="E583" s="112"/>
      <c r="F583" s="115"/>
      <c r="G583" s="115"/>
      <c r="H583" s="115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</row>
    <row r="584" spans="1:26" ht="15.75" customHeight="1" x14ac:dyDescent="0.25">
      <c r="A584" s="111"/>
      <c r="B584" s="112"/>
      <c r="C584" s="113"/>
      <c r="D584" s="113"/>
      <c r="E584" s="112"/>
      <c r="F584" s="115"/>
      <c r="G584" s="115"/>
      <c r="H584" s="115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</row>
    <row r="585" spans="1:26" ht="15.75" customHeight="1" x14ac:dyDescent="0.25">
      <c r="A585" s="111"/>
      <c r="B585" s="112"/>
      <c r="C585" s="113"/>
      <c r="D585" s="113"/>
      <c r="E585" s="112"/>
      <c r="F585" s="115"/>
      <c r="G585" s="115"/>
      <c r="H585" s="115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</row>
    <row r="586" spans="1:26" ht="15.75" customHeight="1" x14ac:dyDescent="0.25">
      <c r="A586" s="111"/>
      <c r="B586" s="112"/>
      <c r="C586" s="113"/>
      <c r="D586" s="113"/>
      <c r="E586" s="112"/>
      <c r="F586" s="115"/>
      <c r="G586" s="115"/>
      <c r="H586" s="115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</row>
    <row r="587" spans="1:26" ht="15.75" customHeight="1" x14ac:dyDescent="0.25">
      <c r="A587" s="111"/>
      <c r="B587" s="112"/>
      <c r="C587" s="113"/>
      <c r="D587" s="113"/>
      <c r="E587" s="112"/>
      <c r="F587" s="115"/>
      <c r="G587" s="115"/>
      <c r="H587" s="115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</row>
    <row r="588" spans="1:26" ht="15.75" customHeight="1" x14ac:dyDescent="0.25">
      <c r="A588" s="111"/>
      <c r="B588" s="112"/>
      <c r="C588" s="113"/>
      <c r="D588" s="113"/>
      <c r="E588" s="112"/>
      <c r="F588" s="115"/>
      <c r="G588" s="115"/>
      <c r="H588" s="115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</row>
    <row r="589" spans="1:26" ht="15.75" customHeight="1" x14ac:dyDescent="0.25">
      <c r="A589" s="111"/>
      <c r="B589" s="112"/>
      <c r="C589" s="113"/>
      <c r="D589" s="113"/>
      <c r="E589" s="112"/>
      <c r="F589" s="115"/>
      <c r="G589" s="115"/>
      <c r="H589" s="115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</row>
    <row r="590" spans="1:26" ht="15.75" customHeight="1" x14ac:dyDescent="0.25">
      <c r="A590" s="111"/>
      <c r="B590" s="112"/>
      <c r="C590" s="113"/>
      <c r="D590" s="113"/>
      <c r="E590" s="112"/>
      <c r="F590" s="115"/>
      <c r="G590" s="115"/>
      <c r="H590" s="115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</row>
    <row r="591" spans="1:26" ht="15.75" customHeight="1" x14ac:dyDescent="0.25">
      <c r="A591" s="111"/>
      <c r="B591" s="112"/>
      <c r="C591" s="113"/>
      <c r="D591" s="113"/>
      <c r="E591" s="112"/>
      <c r="F591" s="115"/>
      <c r="G591" s="115"/>
      <c r="H591" s="115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</row>
    <row r="592" spans="1:26" ht="15.75" customHeight="1" x14ac:dyDescent="0.25">
      <c r="A592" s="111"/>
      <c r="B592" s="112"/>
      <c r="C592" s="113"/>
      <c r="D592" s="113"/>
      <c r="E592" s="112"/>
      <c r="F592" s="115"/>
      <c r="G592" s="115"/>
      <c r="H592" s="115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</row>
    <row r="593" spans="1:26" ht="15.75" customHeight="1" x14ac:dyDescent="0.25">
      <c r="A593" s="111"/>
      <c r="B593" s="112"/>
      <c r="C593" s="113"/>
      <c r="D593" s="113"/>
      <c r="E593" s="112"/>
      <c r="F593" s="115"/>
      <c r="G593" s="115"/>
      <c r="H593" s="115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</row>
    <row r="594" spans="1:26" ht="15.75" customHeight="1" x14ac:dyDescent="0.25">
      <c r="A594" s="111"/>
      <c r="B594" s="112"/>
      <c r="C594" s="113"/>
      <c r="D594" s="113"/>
      <c r="E594" s="112"/>
      <c r="F594" s="115"/>
      <c r="G594" s="115"/>
      <c r="H594" s="115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</row>
    <row r="595" spans="1:26" ht="15.75" customHeight="1" x14ac:dyDescent="0.25">
      <c r="A595" s="111"/>
      <c r="B595" s="112"/>
      <c r="C595" s="113"/>
      <c r="D595" s="113"/>
      <c r="E595" s="112"/>
      <c r="F595" s="115"/>
      <c r="G595" s="115"/>
      <c r="H595" s="115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</row>
    <row r="596" spans="1:26" ht="15.75" customHeight="1" x14ac:dyDescent="0.25">
      <c r="A596" s="111"/>
      <c r="B596" s="112"/>
      <c r="C596" s="113"/>
      <c r="D596" s="113"/>
      <c r="E596" s="112"/>
      <c r="F596" s="115"/>
      <c r="G596" s="115"/>
      <c r="H596" s="115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</row>
    <row r="597" spans="1:26" ht="15.75" customHeight="1" x14ac:dyDescent="0.25">
      <c r="A597" s="111"/>
      <c r="B597" s="112"/>
      <c r="C597" s="113"/>
      <c r="D597" s="113"/>
      <c r="E597" s="112"/>
      <c r="F597" s="115"/>
      <c r="G597" s="115"/>
      <c r="H597" s="115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</row>
    <row r="598" spans="1:26" ht="15.75" customHeight="1" x14ac:dyDescent="0.25">
      <c r="A598" s="111"/>
      <c r="B598" s="112"/>
      <c r="C598" s="113"/>
      <c r="D598" s="113"/>
      <c r="E598" s="112"/>
      <c r="F598" s="115"/>
      <c r="G598" s="115"/>
      <c r="H598" s="115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</row>
    <row r="599" spans="1:26" ht="15.75" customHeight="1" x14ac:dyDescent="0.25">
      <c r="A599" s="111"/>
      <c r="B599" s="112"/>
      <c r="C599" s="113"/>
      <c r="D599" s="113"/>
      <c r="E599" s="112"/>
      <c r="F599" s="115"/>
      <c r="G599" s="115"/>
      <c r="H599" s="115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</row>
    <row r="600" spans="1:26" ht="15.75" customHeight="1" x14ac:dyDescent="0.25">
      <c r="A600" s="111"/>
      <c r="B600" s="112"/>
      <c r="C600" s="113"/>
      <c r="D600" s="113"/>
      <c r="E600" s="112"/>
      <c r="F600" s="115"/>
      <c r="G600" s="115"/>
      <c r="H600" s="115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</row>
    <row r="601" spans="1:26" ht="15.75" customHeight="1" x14ac:dyDescent="0.25">
      <c r="A601" s="111"/>
      <c r="B601" s="112"/>
      <c r="C601" s="113"/>
      <c r="D601" s="113"/>
      <c r="E601" s="112"/>
      <c r="F601" s="115"/>
      <c r="G601" s="115"/>
      <c r="H601" s="115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</row>
    <row r="602" spans="1:26" ht="15.75" customHeight="1" x14ac:dyDescent="0.25">
      <c r="A602" s="111"/>
      <c r="B602" s="112"/>
      <c r="C602" s="113"/>
      <c r="D602" s="113"/>
      <c r="E602" s="112"/>
      <c r="F602" s="115"/>
      <c r="G602" s="115"/>
      <c r="H602" s="115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</row>
    <row r="603" spans="1:26" ht="15.75" customHeight="1" x14ac:dyDescent="0.25">
      <c r="A603" s="111"/>
      <c r="B603" s="112"/>
      <c r="C603" s="113"/>
      <c r="D603" s="113"/>
      <c r="E603" s="112"/>
      <c r="F603" s="115"/>
      <c r="G603" s="115"/>
      <c r="H603" s="115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</row>
    <row r="604" spans="1:26" ht="15.75" customHeight="1" x14ac:dyDescent="0.25">
      <c r="A604" s="111"/>
      <c r="B604" s="112"/>
      <c r="C604" s="113"/>
      <c r="D604" s="113"/>
      <c r="E604" s="112"/>
      <c r="F604" s="115"/>
      <c r="G604" s="115"/>
      <c r="H604" s="115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</row>
    <row r="605" spans="1:26" ht="15.75" customHeight="1" x14ac:dyDescent="0.25">
      <c r="A605" s="111"/>
      <c r="B605" s="112"/>
      <c r="C605" s="113"/>
      <c r="D605" s="113"/>
      <c r="E605" s="112"/>
      <c r="F605" s="115"/>
      <c r="G605" s="115"/>
      <c r="H605" s="115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</row>
    <row r="606" spans="1:26" ht="15.75" customHeight="1" x14ac:dyDescent="0.25">
      <c r="A606" s="111"/>
      <c r="B606" s="112"/>
      <c r="C606" s="113"/>
      <c r="D606" s="113"/>
      <c r="E606" s="112"/>
      <c r="F606" s="115"/>
      <c r="G606" s="115"/>
      <c r="H606" s="115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</row>
    <row r="607" spans="1:26" ht="15.75" customHeight="1" x14ac:dyDescent="0.25">
      <c r="A607" s="111"/>
      <c r="B607" s="112"/>
      <c r="C607" s="113"/>
      <c r="D607" s="113"/>
      <c r="E607" s="112"/>
      <c r="F607" s="115"/>
      <c r="G607" s="115"/>
      <c r="H607" s="115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</row>
    <row r="608" spans="1:26" ht="15.75" customHeight="1" x14ac:dyDescent="0.25">
      <c r="A608" s="111"/>
      <c r="B608" s="112"/>
      <c r="C608" s="113"/>
      <c r="D608" s="113"/>
      <c r="E608" s="112"/>
      <c r="F608" s="115"/>
      <c r="G608" s="115"/>
      <c r="H608" s="115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</row>
    <row r="609" spans="1:26" ht="15.75" customHeight="1" x14ac:dyDescent="0.25">
      <c r="A609" s="111"/>
      <c r="B609" s="112"/>
      <c r="C609" s="113"/>
      <c r="D609" s="113"/>
      <c r="E609" s="112"/>
      <c r="F609" s="115"/>
      <c r="G609" s="115"/>
      <c r="H609" s="115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</row>
    <row r="610" spans="1:26" ht="15.75" customHeight="1" x14ac:dyDescent="0.25">
      <c r="A610" s="111"/>
      <c r="B610" s="112"/>
      <c r="C610" s="113"/>
      <c r="D610" s="113"/>
      <c r="E610" s="112"/>
      <c r="F610" s="115"/>
      <c r="G610" s="115"/>
      <c r="H610" s="115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</row>
    <row r="611" spans="1:26" ht="15.75" customHeight="1" x14ac:dyDescent="0.25">
      <c r="A611" s="111"/>
      <c r="B611" s="112"/>
      <c r="C611" s="113"/>
      <c r="D611" s="113"/>
      <c r="E611" s="112"/>
      <c r="F611" s="115"/>
      <c r="G611" s="115"/>
      <c r="H611" s="115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</row>
    <row r="612" spans="1:26" ht="15.75" customHeight="1" x14ac:dyDescent="0.25">
      <c r="A612" s="111"/>
      <c r="B612" s="112"/>
      <c r="C612" s="113"/>
      <c r="D612" s="113"/>
      <c r="E612" s="112"/>
      <c r="F612" s="115"/>
      <c r="G612" s="115"/>
      <c r="H612" s="115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</row>
    <row r="613" spans="1:26" ht="15.75" customHeight="1" x14ac:dyDescent="0.25">
      <c r="A613" s="111"/>
      <c r="B613" s="112"/>
      <c r="C613" s="113"/>
      <c r="D613" s="113"/>
      <c r="E613" s="112"/>
      <c r="F613" s="115"/>
      <c r="G613" s="115"/>
      <c r="H613" s="115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</row>
    <row r="614" spans="1:26" ht="15.75" customHeight="1" x14ac:dyDescent="0.25">
      <c r="A614" s="111"/>
      <c r="B614" s="112"/>
      <c r="C614" s="113"/>
      <c r="D614" s="113"/>
      <c r="E614" s="112"/>
      <c r="F614" s="115"/>
      <c r="G614" s="115"/>
      <c r="H614" s="115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</row>
    <row r="615" spans="1:26" ht="15.75" customHeight="1" x14ac:dyDescent="0.25">
      <c r="A615" s="111"/>
      <c r="B615" s="112"/>
      <c r="C615" s="113"/>
      <c r="D615" s="113"/>
      <c r="E615" s="112"/>
      <c r="F615" s="115"/>
      <c r="G615" s="115"/>
      <c r="H615" s="115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</row>
    <row r="616" spans="1:26" ht="15.75" customHeight="1" x14ac:dyDescent="0.25">
      <c r="A616" s="111"/>
      <c r="B616" s="112"/>
      <c r="C616" s="113"/>
      <c r="D616" s="113"/>
      <c r="E616" s="112"/>
      <c r="F616" s="115"/>
      <c r="G616" s="115"/>
      <c r="H616" s="115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</row>
    <row r="617" spans="1:26" ht="15.75" customHeight="1" x14ac:dyDescent="0.25">
      <c r="A617" s="111"/>
      <c r="B617" s="112"/>
      <c r="C617" s="113"/>
      <c r="D617" s="113"/>
      <c r="E617" s="112"/>
      <c r="F617" s="115"/>
      <c r="G617" s="115"/>
      <c r="H617" s="115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</row>
    <row r="618" spans="1:26" ht="15.75" customHeight="1" x14ac:dyDescent="0.25">
      <c r="A618" s="111"/>
      <c r="B618" s="112"/>
      <c r="C618" s="113"/>
      <c r="D618" s="113"/>
      <c r="E618" s="112"/>
      <c r="F618" s="115"/>
      <c r="G618" s="115"/>
      <c r="H618" s="115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</row>
    <row r="619" spans="1:26" ht="15.75" customHeight="1" x14ac:dyDescent="0.25">
      <c r="A619" s="111"/>
      <c r="B619" s="112"/>
      <c r="C619" s="113"/>
      <c r="D619" s="113"/>
      <c r="E619" s="112"/>
      <c r="F619" s="115"/>
      <c r="G619" s="115"/>
      <c r="H619" s="115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</row>
    <row r="620" spans="1:26" ht="15.75" customHeight="1" x14ac:dyDescent="0.25">
      <c r="A620" s="111"/>
      <c r="B620" s="112"/>
      <c r="C620" s="113"/>
      <c r="D620" s="113"/>
      <c r="E620" s="112"/>
      <c r="F620" s="115"/>
      <c r="G620" s="115"/>
      <c r="H620" s="115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</row>
    <row r="621" spans="1:26" ht="15.75" customHeight="1" x14ac:dyDescent="0.25">
      <c r="A621" s="111"/>
      <c r="B621" s="112"/>
      <c r="C621" s="113"/>
      <c r="D621" s="113"/>
      <c r="E621" s="112"/>
      <c r="F621" s="115"/>
      <c r="G621" s="115"/>
      <c r="H621" s="115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</row>
    <row r="622" spans="1:26" ht="15.75" customHeight="1" x14ac:dyDescent="0.25">
      <c r="A622" s="111"/>
      <c r="B622" s="112"/>
      <c r="C622" s="113"/>
      <c r="D622" s="113"/>
      <c r="E622" s="112"/>
      <c r="F622" s="115"/>
      <c r="G622" s="115"/>
      <c r="H622" s="115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</row>
    <row r="623" spans="1:26" ht="15.75" customHeight="1" x14ac:dyDescent="0.25">
      <c r="A623" s="111"/>
      <c r="B623" s="112"/>
      <c r="C623" s="113"/>
      <c r="D623" s="113"/>
      <c r="E623" s="112"/>
      <c r="F623" s="115"/>
      <c r="G623" s="115"/>
      <c r="H623" s="115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</row>
    <row r="624" spans="1:26" ht="15.75" customHeight="1" x14ac:dyDescent="0.25">
      <c r="A624" s="111"/>
      <c r="B624" s="112"/>
      <c r="C624" s="113"/>
      <c r="D624" s="113"/>
      <c r="E624" s="112"/>
      <c r="F624" s="115"/>
      <c r="G624" s="115"/>
      <c r="H624" s="115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</row>
    <row r="625" spans="1:26" ht="15.75" customHeight="1" x14ac:dyDescent="0.25">
      <c r="A625" s="111"/>
      <c r="B625" s="112"/>
      <c r="C625" s="113"/>
      <c r="D625" s="113"/>
      <c r="E625" s="112"/>
      <c r="F625" s="115"/>
      <c r="G625" s="115"/>
      <c r="H625" s="115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</row>
    <row r="626" spans="1:26" ht="15.75" customHeight="1" x14ac:dyDescent="0.25">
      <c r="A626" s="111"/>
      <c r="B626" s="112"/>
      <c r="C626" s="113"/>
      <c r="D626" s="113"/>
      <c r="E626" s="112"/>
      <c r="F626" s="115"/>
      <c r="G626" s="115"/>
      <c r="H626" s="115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</row>
    <row r="627" spans="1:26" ht="15.75" customHeight="1" x14ac:dyDescent="0.25">
      <c r="A627" s="111"/>
      <c r="B627" s="112"/>
      <c r="C627" s="113"/>
      <c r="D627" s="113"/>
      <c r="E627" s="112"/>
      <c r="F627" s="115"/>
      <c r="G627" s="115"/>
      <c r="H627" s="115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</row>
    <row r="628" spans="1:26" ht="15.75" customHeight="1" x14ac:dyDescent="0.25">
      <c r="A628" s="111"/>
      <c r="B628" s="112"/>
      <c r="C628" s="113"/>
      <c r="D628" s="113"/>
      <c r="E628" s="112"/>
      <c r="F628" s="115"/>
      <c r="G628" s="115"/>
      <c r="H628" s="115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</row>
    <row r="629" spans="1:26" ht="15.75" customHeight="1" x14ac:dyDescent="0.25">
      <c r="A629" s="111"/>
      <c r="B629" s="112"/>
      <c r="C629" s="113"/>
      <c r="D629" s="113"/>
      <c r="E629" s="112"/>
      <c r="F629" s="115"/>
      <c r="G629" s="115"/>
      <c r="H629" s="115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</row>
    <row r="630" spans="1:26" ht="15.75" customHeight="1" x14ac:dyDescent="0.25">
      <c r="A630" s="111"/>
      <c r="B630" s="112"/>
      <c r="C630" s="113"/>
      <c r="D630" s="113"/>
      <c r="E630" s="112"/>
      <c r="F630" s="115"/>
      <c r="G630" s="115"/>
      <c r="H630" s="115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</row>
    <row r="631" spans="1:26" ht="15.75" customHeight="1" x14ac:dyDescent="0.25">
      <c r="A631" s="111"/>
      <c r="B631" s="112"/>
      <c r="C631" s="113"/>
      <c r="D631" s="113"/>
      <c r="E631" s="112"/>
      <c r="F631" s="115"/>
      <c r="G631" s="115"/>
      <c r="H631" s="115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</row>
    <row r="632" spans="1:26" ht="15.75" customHeight="1" x14ac:dyDescent="0.25">
      <c r="A632" s="111"/>
      <c r="B632" s="112"/>
      <c r="C632" s="113"/>
      <c r="D632" s="113"/>
      <c r="E632" s="112"/>
      <c r="F632" s="115"/>
      <c r="G632" s="115"/>
      <c r="H632" s="115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</row>
    <row r="633" spans="1:26" ht="15.75" customHeight="1" x14ac:dyDescent="0.25">
      <c r="A633" s="111"/>
      <c r="B633" s="112"/>
      <c r="C633" s="113"/>
      <c r="D633" s="113"/>
      <c r="E633" s="112"/>
      <c r="F633" s="115"/>
      <c r="G633" s="115"/>
      <c r="H633" s="115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</row>
    <row r="634" spans="1:26" ht="15.75" customHeight="1" x14ac:dyDescent="0.25">
      <c r="A634" s="111"/>
      <c r="B634" s="112"/>
      <c r="C634" s="113"/>
      <c r="D634" s="113"/>
      <c r="E634" s="112"/>
      <c r="F634" s="115"/>
      <c r="G634" s="115"/>
      <c r="H634" s="115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</row>
    <row r="635" spans="1:26" ht="15.75" customHeight="1" x14ac:dyDescent="0.25">
      <c r="A635" s="111"/>
      <c r="B635" s="112"/>
      <c r="C635" s="113"/>
      <c r="D635" s="113"/>
      <c r="E635" s="112"/>
      <c r="F635" s="115"/>
      <c r="G635" s="115"/>
      <c r="H635" s="115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</row>
    <row r="636" spans="1:26" ht="15.75" customHeight="1" x14ac:dyDescent="0.25">
      <c r="A636" s="111"/>
      <c r="B636" s="112"/>
      <c r="C636" s="113"/>
      <c r="D636" s="113"/>
      <c r="E636" s="112"/>
      <c r="F636" s="115"/>
      <c r="G636" s="115"/>
      <c r="H636" s="115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</row>
    <row r="637" spans="1:26" ht="15.75" customHeight="1" x14ac:dyDescent="0.25">
      <c r="A637" s="111"/>
      <c r="B637" s="112"/>
      <c r="C637" s="113"/>
      <c r="D637" s="113"/>
      <c r="E637" s="112"/>
      <c r="F637" s="115"/>
      <c r="G637" s="115"/>
      <c r="H637" s="115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</row>
    <row r="638" spans="1:26" ht="15.75" customHeight="1" x14ac:dyDescent="0.25">
      <c r="A638" s="111"/>
      <c r="B638" s="112"/>
      <c r="C638" s="113"/>
      <c r="D638" s="113"/>
      <c r="E638" s="112"/>
      <c r="F638" s="115"/>
      <c r="G638" s="115"/>
      <c r="H638" s="115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</row>
    <row r="639" spans="1:26" ht="15.75" customHeight="1" x14ac:dyDescent="0.25">
      <c r="A639" s="111"/>
      <c r="B639" s="112"/>
      <c r="C639" s="113"/>
      <c r="D639" s="113"/>
      <c r="E639" s="112"/>
      <c r="F639" s="115"/>
      <c r="G639" s="115"/>
      <c r="H639" s="115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</row>
    <row r="640" spans="1:26" ht="15.75" customHeight="1" x14ac:dyDescent="0.25">
      <c r="A640" s="111"/>
      <c r="B640" s="112"/>
      <c r="C640" s="113"/>
      <c r="D640" s="113"/>
      <c r="E640" s="112"/>
      <c r="F640" s="115"/>
      <c r="G640" s="115"/>
      <c r="H640" s="115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</row>
    <row r="641" spans="1:26" ht="15.75" customHeight="1" x14ac:dyDescent="0.25">
      <c r="A641" s="111"/>
      <c r="B641" s="112"/>
      <c r="C641" s="113"/>
      <c r="D641" s="113"/>
      <c r="E641" s="112"/>
      <c r="F641" s="115"/>
      <c r="G641" s="115"/>
      <c r="H641" s="115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</row>
    <row r="642" spans="1:26" ht="15.75" customHeight="1" x14ac:dyDescent="0.25">
      <c r="A642" s="111"/>
      <c r="B642" s="112"/>
      <c r="C642" s="113"/>
      <c r="D642" s="113"/>
      <c r="E642" s="112"/>
      <c r="F642" s="115"/>
      <c r="G642" s="115"/>
      <c r="H642" s="115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</row>
    <row r="643" spans="1:26" ht="15.75" customHeight="1" x14ac:dyDescent="0.25">
      <c r="A643" s="111"/>
      <c r="B643" s="112"/>
      <c r="C643" s="113"/>
      <c r="D643" s="113"/>
      <c r="E643" s="112"/>
      <c r="F643" s="115"/>
      <c r="G643" s="115"/>
      <c r="H643" s="115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</row>
    <row r="644" spans="1:26" ht="15.75" customHeight="1" x14ac:dyDescent="0.25">
      <c r="A644" s="111"/>
      <c r="B644" s="112"/>
      <c r="C644" s="113"/>
      <c r="D644" s="113"/>
      <c r="E644" s="112"/>
      <c r="F644" s="115"/>
      <c r="G644" s="115"/>
      <c r="H644" s="115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</row>
    <row r="645" spans="1:26" ht="15.75" customHeight="1" x14ac:dyDescent="0.25">
      <c r="A645" s="111"/>
      <c r="B645" s="112"/>
      <c r="C645" s="113"/>
      <c r="D645" s="113"/>
      <c r="E645" s="112"/>
      <c r="F645" s="115"/>
      <c r="G645" s="115"/>
      <c r="H645" s="115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</row>
    <row r="646" spans="1:26" ht="15.75" customHeight="1" x14ac:dyDescent="0.25">
      <c r="A646" s="111"/>
      <c r="B646" s="112"/>
      <c r="C646" s="113"/>
      <c r="D646" s="113"/>
      <c r="E646" s="112"/>
      <c r="F646" s="115"/>
      <c r="G646" s="115"/>
      <c r="H646" s="115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</row>
    <row r="647" spans="1:26" ht="15.75" customHeight="1" x14ac:dyDescent="0.25">
      <c r="A647" s="111"/>
      <c r="B647" s="112"/>
      <c r="C647" s="113"/>
      <c r="D647" s="113"/>
      <c r="E647" s="112"/>
      <c r="F647" s="115"/>
      <c r="G647" s="115"/>
      <c r="H647" s="115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</row>
    <row r="648" spans="1:26" ht="15.75" customHeight="1" x14ac:dyDescent="0.25">
      <c r="A648" s="111"/>
      <c r="B648" s="112"/>
      <c r="C648" s="113"/>
      <c r="D648" s="113"/>
      <c r="E648" s="112"/>
      <c r="F648" s="115"/>
      <c r="G648" s="115"/>
      <c r="H648" s="115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</row>
    <row r="649" spans="1:26" ht="15.75" customHeight="1" x14ac:dyDescent="0.25">
      <c r="A649" s="111"/>
      <c r="B649" s="112"/>
      <c r="C649" s="113"/>
      <c r="D649" s="113"/>
      <c r="E649" s="112"/>
      <c r="F649" s="115"/>
      <c r="G649" s="115"/>
      <c r="H649" s="115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</row>
    <row r="650" spans="1:26" ht="15.75" customHeight="1" x14ac:dyDescent="0.25">
      <c r="A650" s="111"/>
      <c r="B650" s="112"/>
      <c r="C650" s="113"/>
      <c r="D650" s="113"/>
      <c r="E650" s="112"/>
      <c r="F650" s="115"/>
      <c r="G650" s="115"/>
      <c r="H650" s="115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</row>
    <row r="651" spans="1:26" ht="15.75" customHeight="1" x14ac:dyDescent="0.25">
      <c r="A651" s="111"/>
      <c r="B651" s="112"/>
      <c r="C651" s="113"/>
      <c r="D651" s="113"/>
      <c r="E651" s="112"/>
      <c r="F651" s="115"/>
      <c r="G651" s="115"/>
      <c r="H651" s="115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</row>
    <row r="652" spans="1:26" ht="15.75" customHeight="1" x14ac:dyDescent="0.25">
      <c r="A652" s="111"/>
      <c r="B652" s="112"/>
      <c r="C652" s="113"/>
      <c r="D652" s="113"/>
      <c r="E652" s="112"/>
      <c r="F652" s="115"/>
      <c r="G652" s="115"/>
      <c r="H652" s="115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</row>
    <row r="653" spans="1:26" ht="15.75" customHeight="1" x14ac:dyDescent="0.25">
      <c r="A653" s="111"/>
      <c r="B653" s="112"/>
      <c r="C653" s="113"/>
      <c r="D653" s="113"/>
      <c r="E653" s="112"/>
      <c r="F653" s="115"/>
      <c r="G653" s="115"/>
      <c r="H653" s="115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</row>
    <row r="654" spans="1:26" ht="15.75" customHeight="1" x14ac:dyDescent="0.25">
      <c r="A654" s="111"/>
      <c r="B654" s="112"/>
      <c r="C654" s="113"/>
      <c r="D654" s="113"/>
      <c r="E654" s="112"/>
      <c r="F654" s="115"/>
      <c r="G654" s="115"/>
      <c r="H654" s="115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</row>
    <row r="655" spans="1:26" ht="15.75" customHeight="1" x14ac:dyDescent="0.25">
      <c r="A655" s="111"/>
      <c r="B655" s="112"/>
      <c r="C655" s="113"/>
      <c r="D655" s="113"/>
      <c r="E655" s="112"/>
      <c r="F655" s="115"/>
      <c r="G655" s="115"/>
      <c r="H655" s="115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</row>
    <row r="656" spans="1:26" ht="15.75" customHeight="1" x14ac:dyDescent="0.25">
      <c r="A656" s="111"/>
      <c r="B656" s="112"/>
      <c r="C656" s="113"/>
      <c r="D656" s="113"/>
      <c r="E656" s="112"/>
      <c r="F656" s="115"/>
      <c r="G656" s="115"/>
      <c r="H656" s="115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</row>
    <row r="657" spans="1:26" ht="15.75" customHeight="1" x14ac:dyDescent="0.25">
      <c r="A657" s="111"/>
      <c r="B657" s="112"/>
      <c r="C657" s="113"/>
      <c r="D657" s="113"/>
      <c r="E657" s="112"/>
      <c r="F657" s="115"/>
      <c r="G657" s="115"/>
      <c r="H657" s="115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</row>
    <row r="658" spans="1:26" ht="15.75" customHeight="1" x14ac:dyDescent="0.25">
      <c r="A658" s="111"/>
      <c r="B658" s="112"/>
      <c r="C658" s="113"/>
      <c r="D658" s="113"/>
      <c r="E658" s="112"/>
      <c r="F658" s="115"/>
      <c r="G658" s="115"/>
      <c r="H658" s="115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</row>
    <row r="659" spans="1:26" ht="15.75" customHeight="1" x14ac:dyDescent="0.25">
      <c r="A659" s="111"/>
      <c r="B659" s="112"/>
      <c r="C659" s="113"/>
      <c r="D659" s="113"/>
      <c r="E659" s="112"/>
      <c r="F659" s="115"/>
      <c r="G659" s="115"/>
      <c r="H659" s="115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</row>
    <row r="660" spans="1:26" ht="15.75" customHeight="1" x14ac:dyDescent="0.25">
      <c r="A660" s="111"/>
      <c r="B660" s="112"/>
      <c r="C660" s="113"/>
      <c r="D660" s="113"/>
      <c r="E660" s="112"/>
      <c r="F660" s="115"/>
      <c r="G660" s="115"/>
      <c r="H660" s="115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</row>
    <row r="661" spans="1:26" ht="15.75" customHeight="1" x14ac:dyDescent="0.25">
      <c r="A661" s="111"/>
      <c r="B661" s="112"/>
      <c r="C661" s="113"/>
      <c r="D661" s="113"/>
      <c r="E661" s="112"/>
      <c r="F661" s="115"/>
      <c r="G661" s="115"/>
      <c r="H661" s="115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</row>
    <row r="662" spans="1:26" ht="15.75" customHeight="1" x14ac:dyDescent="0.25">
      <c r="A662" s="111"/>
      <c r="B662" s="112"/>
      <c r="C662" s="113"/>
      <c r="D662" s="113"/>
      <c r="E662" s="112"/>
      <c r="F662" s="115"/>
      <c r="G662" s="115"/>
      <c r="H662" s="115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</row>
    <row r="663" spans="1:26" ht="15.75" customHeight="1" x14ac:dyDescent="0.25">
      <c r="A663" s="111"/>
      <c r="B663" s="112"/>
      <c r="C663" s="113"/>
      <c r="D663" s="113"/>
      <c r="E663" s="112"/>
      <c r="F663" s="115"/>
      <c r="G663" s="115"/>
      <c r="H663" s="115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</row>
    <row r="664" spans="1:26" ht="15.75" customHeight="1" x14ac:dyDescent="0.25">
      <c r="A664" s="111"/>
      <c r="B664" s="112"/>
      <c r="C664" s="113"/>
      <c r="D664" s="113"/>
      <c r="E664" s="112"/>
      <c r="F664" s="115"/>
      <c r="G664" s="115"/>
      <c r="H664" s="115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</row>
    <row r="665" spans="1:26" ht="15.75" customHeight="1" x14ac:dyDescent="0.25">
      <c r="A665" s="111"/>
      <c r="B665" s="112"/>
      <c r="C665" s="113"/>
      <c r="D665" s="113"/>
      <c r="E665" s="112"/>
      <c r="F665" s="115"/>
      <c r="G665" s="115"/>
      <c r="H665" s="115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</row>
    <row r="666" spans="1:26" ht="15.75" customHeight="1" x14ac:dyDescent="0.25">
      <c r="A666" s="111"/>
      <c r="B666" s="112"/>
      <c r="C666" s="113"/>
      <c r="D666" s="113"/>
      <c r="E666" s="112"/>
      <c r="F666" s="115"/>
      <c r="G666" s="115"/>
      <c r="H666" s="115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</row>
    <row r="667" spans="1:26" ht="15.75" customHeight="1" x14ac:dyDescent="0.25">
      <c r="A667" s="111"/>
      <c r="B667" s="112"/>
      <c r="C667" s="113"/>
      <c r="D667" s="113"/>
      <c r="E667" s="112"/>
      <c r="F667" s="115"/>
      <c r="G667" s="115"/>
      <c r="H667" s="115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</row>
    <row r="668" spans="1:26" ht="15.75" customHeight="1" x14ac:dyDescent="0.25">
      <c r="A668" s="111"/>
      <c r="B668" s="112"/>
      <c r="C668" s="113"/>
      <c r="D668" s="113"/>
      <c r="E668" s="112"/>
      <c r="F668" s="115"/>
      <c r="G668" s="115"/>
      <c r="H668" s="115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</row>
    <row r="669" spans="1:26" ht="15.75" customHeight="1" x14ac:dyDescent="0.25">
      <c r="A669" s="111"/>
      <c r="B669" s="112"/>
      <c r="C669" s="113"/>
      <c r="D669" s="113"/>
      <c r="E669" s="112"/>
      <c r="F669" s="115"/>
      <c r="G669" s="115"/>
      <c r="H669" s="115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</row>
    <row r="670" spans="1:26" ht="15.75" customHeight="1" x14ac:dyDescent="0.25">
      <c r="A670" s="111"/>
      <c r="B670" s="112"/>
      <c r="C670" s="113"/>
      <c r="D670" s="113"/>
      <c r="E670" s="112"/>
      <c r="F670" s="115"/>
      <c r="G670" s="115"/>
      <c r="H670" s="115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</row>
    <row r="671" spans="1:26" ht="15.75" customHeight="1" x14ac:dyDescent="0.25">
      <c r="A671" s="111"/>
      <c r="B671" s="112"/>
      <c r="C671" s="113"/>
      <c r="D671" s="113"/>
      <c r="E671" s="112"/>
      <c r="F671" s="115"/>
      <c r="G671" s="115"/>
      <c r="H671" s="115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</row>
    <row r="672" spans="1:26" ht="15.75" customHeight="1" x14ac:dyDescent="0.25">
      <c r="A672" s="111"/>
      <c r="B672" s="112"/>
      <c r="C672" s="113"/>
      <c r="D672" s="113"/>
      <c r="E672" s="112"/>
      <c r="F672" s="115"/>
      <c r="G672" s="115"/>
      <c r="H672" s="115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</row>
    <row r="673" spans="1:26" ht="15.75" customHeight="1" x14ac:dyDescent="0.25">
      <c r="A673" s="111"/>
      <c r="B673" s="112"/>
      <c r="C673" s="113"/>
      <c r="D673" s="113"/>
      <c r="E673" s="112"/>
      <c r="F673" s="115"/>
      <c r="G673" s="115"/>
      <c r="H673" s="115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</row>
    <row r="674" spans="1:26" ht="15.75" customHeight="1" x14ac:dyDescent="0.25">
      <c r="A674" s="111"/>
      <c r="B674" s="112"/>
      <c r="C674" s="113"/>
      <c r="D674" s="113"/>
      <c r="E674" s="112"/>
      <c r="F674" s="115"/>
      <c r="G674" s="115"/>
      <c r="H674" s="115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</row>
    <row r="675" spans="1:26" ht="15.75" customHeight="1" x14ac:dyDescent="0.25">
      <c r="A675" s="111"/>
      <c r="B675" s="112"/>
      <c r="C675" s="113"/>
      <c r="D675" s="113"/>
      <c r="E675" s="112"/>
      <c r="F675" s="115"/>
      <c r="G675" s="115"/>
      <c r="H675" s="115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</row>
    <row r="676" spans="1:26" ht="15.75" customHeight="1" x14ac:dyDescent="0.25">
      <c r="A676" s="111"/>
      <c r="B676" s="112"/>
      <c r="C676" s="113"/>
      <c r="D676" s="113"/>
      <c r="E676" s="112"/>
      <c r="F676" s="115"/>
      <c r="G676" s="115"/>
      <c r="H676" s="115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</row>
    <row r="677" spans="1:26" ht="15.75" customHeight="1" x14ac:dyDescent="0.25">
      <c r="A677" s="111"/>
      <c r="B677" s="112"/>
      <c r="C677" s="113"/>
      <c r="D677" s="113"/>
      <c r="E677" s="112"/>
      <c r="F677" s="115"/>
      <c r="G677" s="115"/>
      <c r="H677" s="115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</row>
    <row r="678" spans="1:26" ht="15.75" customHeight="1" x14ac:dyDescent="0.25">
      <c r="A678" s="111"/>
      <c r="B678" s="112"/>
      <c r="C678" s="113"/>
      <c r="D678" s="113"/>
      <c r="E678" s="112"/>
      <c r="F678" s="115"/>
      <c r="G678" s="115"/>
      <c r="H678" s="115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</row>
    <row r="679" spans="1:26" ht="15.75" customHeight="1" x14ac:dyDescent="0.25">
      <c r="A679" s="111"/>
      <c r="B679" s="112"/>
      <c r="C679" s="113"/>
      <c r="D679" s="113"/>
      <c r="E679" s="112"/>
      <c r="F679" s="115"/>
      <c r="G679" s="115"/>
      <c r="H679" s="115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</row>
    <row r="680" spans="1:26" ht="15.75" customHeight="1" x14ac:dyDescent="0.25">
      <c r="A680" s="111"/>
      <c r="B680" s="112"/>
      <c r="C680" s="113"/>
      <c r="D680" s="113"/>
      <c r="E680" s="112"/>
      <c r="F680" s="115"/>
      <c r="G680" s="115"/>
      <c r="H680" s="115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</row>
    <row r="681" spans="1:26" ht="15.75" customHeight="1" x14ac:dyDescent="0.25">
      <c r="A681" s="111"/>
      <c r="B681" s="112"/>
      <c r="C681" s="113"/>
      <c r="D681" s="113"/>
      <c r="E681" s="112"/>
      <c r="F681" s="115"/>
      <c r="G681" s="115"/>
      <c r="H681" s="115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</row>
    <row r="682" spans="1:26" ht="15.75" customHeight="1" x14ac:dyDescent="0.25">
      <c r="A682" s="111"/>
      <c r="B682" s="112"/>
      <c r="C682" s="113"/>
      <c r="D682" s="113"/>
      <c r="E682" s="112"/>
      <c r="F682" s="115"/>
      <c r="G682" s="115"/>
      <c r="H682" s="115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</row>
    <row r="683" spans="1:26" ht="15.75" customHeight="1" x14ac:dyDescent="0.25">
      <c r="A683" s="111"/>
      <c r="B683" s="112"/>
      <c r="C683" s="113"/>
      <c r="D683" s="113"/>
      <c r="E683" s="112"/>
      <c r="F683" s="115"/>
      <c r="G683" s="115"/>
      <c r="H683" s="115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</row>
    <row r="684" spans="1:26" ht="15.75" customHeight="1" x14ac:dyDescent="0.25">
      <c r="A684" s="111"/>
      <c r="B684" s="112"/>
      <c r="C684" s="113"/>
      <c r="D684" s="113"/>
      <c r="E684" s="112"/>
      <c r="F684" s="115"/>
      <c r="G684" s="115"/>
      <c r="H684" s="115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</row>
    <row r="685" spans="1:26" ht="15.75" customHeight="1" x14ac:dyDescent="0.25">
      <c r="A685" s="111"/>
      <c r="B685" s="112"/>
      <c r="C685" s="113"/>
      <c r="D685" s="113"/>
      <c r="E685" s="112"/>
      <c r="F685" s="115"/>
      <c r="G685" s="115"/>
      <c r="H685" s="115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</row>
    <row r="686" spans="1:26" ht="15.75" customHeight="1" x14ac:dyDescent="0.25">
      <c r="A686" s="111"/>
      <c r="B686" s="112"/>
      <c r="C686" s="113"/>
      <c r="D686" s="113"/>
      <c r="E686" s="112"/>
      <c r="F686" s="115"/>
      <c r="G686" s="115"/>
      <c r="H686" s="115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</row>
    <row r="687" spans="1:26" ht="15.75" customHeight="1" x14ac:dyDescent="0.25">
      <c r="A687" s="111"/>
      <c r="B687" s="112"/>
      <c r="C687" s="113"/>
      <c r="D687" s="113"/>
      <c r="E687" s="112"/>
      <c r="F687" s="115"/>
      <c r="G687" s="115"/>
      <c r="H687" s="115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</row>
    <row r="688" spans="1:26" ht="15.75" customHeight="1" x14ac:dyDescent="0.25">
      <c r="A688" s="111"/>
      <c r="B688" s="112"/>
      <c r="C688" s="113"/>
      <c r="D688" s="113"/>
      <c r="E688" s="112"/>
      <c r="F688" s="115"/>
      <c r="G688" s="115"/>
      <c r="H688" s="115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</row>
    <row r="689" spans="1:26" ht="15.75" customHeight="1" x14ac:dyDescent="0.25">
      <c r="A689" s="111"/>
      <c r="B689" s="112"/>
      <c r="C689" s="113"/>
      <c r="D689" s="113"/>
      <c r="E689" s="112"/>
      <c r="F689" s="115"/>
      <c r="G689" s="115"/>
      <c r="H689" s="115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</row>
    <row r="690" spans="1:26" ht="15.75" customHeight="1" x14ac:dyDescent="0.25">
      <c r="A690" s="111"/>
      <c r="B690" s="112"/>
      <c r="C690" s="113"/>
      <c r="D690" s="113"/>
      <c r="E690" s="112"/>
      <c r="F690" s="115"/>
      <c r="G690" s="115"/>
      <c r="H690" s="115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</row>
    <row r="691" spans="1:26" ht="15.75" customHeight="1" x14ac:dyDescent="0.25">
      <c r="A691" s="111"/>
      <c r="B691" s="112"/>
      <c r="C691" s="113"/>
      <c r="D691" s="113"/>
      <c r="E691" s="112"/>
      <c r="F691" s="115"/>
      <c r="G691" s="115"/>
      <c r="H691" s="115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</row>
    <row r="692" spans="1:26" ht="15.75" customHeight="1" x14ac:dyDescent="0.25">
      <c r="A692" s="111"/>
      <c r="B692" s="112"/>
      <c r="C692" s="113"/>
      <c r="D692" s="113"/>
      <c r="E692" s="112"/>
      <c r="F692" s="115"/>
      <c r="G692" s="115"/>
      <c r="H692" s="115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</row>
    <row r="693" spans="1:26" ht="15.75" customHeight="1" x14ac:dyDescent="0.25">
      <c r="A693" s="111"/>
      <c r="B693" s="112"/>
      <c r="C693" s="113"/>
      <c r="D693" s="113"/>
      <c r="E693" s="112"/>
      <c r="F693" s="115"/>
      <c r="G693" s="115"/>
      <c r="H693" s="115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</row>
    <row r="694" spans="1:26" ht="15.75" customHeight="1" x14ac:dyDescent="0.25">
      <c r="A694" s="111"/>
      <c r="B694" s="112"/>
      <c r="C694" s="113"/>
      <c r="D694" s="113"/>
      <c r="E694" s="112"/>
      <c r="F694" s="115"/>
      <c r="G694" s="115"/>
      <c r="H694" s="115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</row>
    <row r="695" spans="1:26" ht="15.75" customHeight="1" x14ac:dyDescent="0.25">
      <c r="A695" s="111"/>
      <c r="B695" s="112"/>
      <c r="C695" s="113"/>
      <c r="D695" s="113"/>
      <c r="E695" s="112"/>
      <c r="F695" s="115"/>
      <c r="G695" s="115"/>
      <c r="H695" s="115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</row>
    <row r="696" spans="1:26" ht="15.75" customHeight="1" x14ac:dyDescent="0.25">
      <c r="A696" s="111"/>
      <c r="B696" s="112"/>
      <c r="C696" s="113"/>
      <c r="D696" s="113"/>
      <c r="E696" s="112"/>
      <c r="F696" s="115"/>
      <c r="G696" s="115"/>
      <c r="H696" s="115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</row>
    <row r="697" spans="1:26" ht="15.75" customHeight="1" x14ac:dyDescent="0.25">
      <c r="A697" s="111"/>
      <c r="B697" s="112"/>
      <c r="C697" s="113"/>
      <c r="D697" s="113"/>
      <c r="E697" s="112"/>
      <c r="F697" s="115"/>
      <c r="G697" s="115"/>
      <c r="H697" s="115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</row>
    <row r="698" spans="1:26" ht="15.75" customHeight="1" x14ac:dyDescent="0.25">
      <c r="A698" s="111"/>
      <c r="B698" s="112"/>
      <c r="C698" s="113"/>
      <c r="D698" s="113"/>
      <c r="E698" s="112"/>
      <c r="F698" s="115"/>
      <c r="G698" s="115"/>
      <c r="H698" s="115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</row>
    <row r="699" spans="1:26" ht="15.75" customHeight="1" x14ac:dyDescent="0.25">
      <c r="A699" s="111"/>
      <c r="B699" s="112"/>
      <c r="C699" s="113"/>
      <c r="D699" s="113"/>
      <c r="E699" s="112"/>
      <c r="F699" s="115"/>
      <c r="G699" s="115"/>
      <c r="H699" s="115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</row>
    <row r="700" spans="1:26" ht="15.75" customHeight="1" x14ac:dyDescent="0.25">
      <c r="A700" s="111"/>
      <c r="B700" s="112"/>
      <c r="C700" s="113"/>
      <c r="D700" s="113"/>
      <c r="E700" s="112"/>
      <c r="F700" s="115"/>
      <c r="G700" s="115"/>
      <c r="H700" s="115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</row>
    <row r="701" spans="1:26" ht="15.75" customHeight="1" x14ac:dyDescent="0.25">
      <c r="A701" s="111"/>
      <c r="B701" s="112"/>
      <c r="C701" s="113"/>
      <c r="D701" s="113"/>
      <c r="E701" s="112"/>
      <c r="F701" s="115"/>
      <c r="G701" s="115"/>
      <c r="H701" s="115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</row>
    <row r="702" spans="1:26" ht="15.75" customHeight="1" x14ac:dyDescent="0.25">
      <c r="A702" s="111"/>
      <c r="B702" s="112"/>
      <c r="C702" s="113"/>
      <c r="D702" s="113"/>
      <c r="E702" s="112"/>
      <c r="F702" s="115"/>
      <c r="G702" s="115"/>
      <c r="H702" s="115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</row>
    <row r="703" spans="1:26" ht="15.75" customHeight="1" x14ac:dyDescent="0.25">
      <c r="A703" s="111"/>
      <c r="B703" s="112"/>
      <c r="C703" s="113"/>
      <c r="D703" s="113"/>
      <c r="E703" s="112"/>
      <c r="F703" s="115"/>
      <c r="G703" s="115"/>
      <c r="H703" s="115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</row>
    <row r="704" spans="1:26" ht="15.75" customHeight="1" x14ac:dyDescent="0.25">
      <c r="A704" s="111"/>
      <c r="B704" s="112"/>
      <c r="C704" s="113"/>
      <c r="D704" s="113"/>
      <c r="E704" s="112"/>
      <c r="F704" s="115"/>
      <c r="G704" s="115"/>
      <c r="H704" s="115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</row>
    <row r="705" spans="1:26" ht="15.75" customHeight="1" x14ac:dyDescent="0.25">
      <c r="A705" s="111"/>
      <c r="B705" s="112"/>
      <c r="C705" s="113"/>
      <c r="D705" s="113"/>
      <c r="E705" s="112"/>
      <c r="F705" s="115"/>
      <c r="G705" s="115"/>
      <c r="H705" s="115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</row>
    <row r="706" spans="1:26" ht="15.75" customHeight="1" x14ac:dyDescent="0.25">
      <c r="A706" s="111"/>
      <c r="B706" s="112"/>
      <c r="C706" s="113"/>
      <c r="D706" s="113"/>
      <c r="E706" s="112"/>
      <c r="F706" s="115"/>
      <c r="G706" s="115"/>
      <c r="H706" s="115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</row>
    <row r="707" spans="1:26" ht="15.75" customHeight="1" x14ac:dyDescent="0.25">
      <c r="A707" s="111"/>
      <c r="B707" s="112"/>
      <c r="C707" s="113"/>
      <c r="D707" s="113"/>
      <c r="E707" s="112"/>
      <c r="F707" s="115"/>
      <c r="G707" s="115"/>
      <c r="H707" s="115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</row>
    <row r="708" spans="1:26" ht="15.75" customHeight="1" x14ac:dyDescent="0.25">
      <c r="A708" s="111"/>
      <c r="B708" s="112"/>
      <c r="C708" s="113"/>
      <c r="D708" s="113"/>
      <c r="E708" s="112"/>
      <c r="F708" s="115"/>
      <c r="G708" s="115"/>
      <c r="H708" s="115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</row>
    <row r="709" spans="1:26" ht="15.75" customHeight="1" x14ac:dyDescent="0.25">
      <c r="A709" s="111"/>
      <c r="B709" s="112"/>
      <c r="C709" s="113"/>
      <c r="D709" s="113"/>
      <c r="E709" s="112"/>
      <c r="F709" s="115"/>
      <c r="G709" s="115"/>
      <c r="H709" s="115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</row>
    <row r="710" spans="1:26" ht="15.75" customHeight="1" x14ac:dyDescent="0.25">
      <c r="A710" s="111"/>
      <c r="B710" s="112"/>
      <c r="C710" s="113"/>
      <c r="D710" s="113"/>
      <c r="E710" s="112"/>
      <c r="F710" s="115"/>
      <c r="G710" s="115"/>
      <c r="H710" s="115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</row>
    <row r="711" spans="1:26" ht="15.75" customHeight="1" x14ac:dyDescent="0.25">
      <c r="A711" s="111"/>
      <c r="B711" s="112"/>
      <c r="C711" s="113"/>
      <c r="D711" s="113"/>
      <c r="E711" s="112"/>
      <c r="F711" s="115"/>
      <c r="G711" s="115"/>
      <c r="H711" s="115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</row>
    <row r="712" spans="1:26" ht="15.75" customHeight="1" x14ac:dyDescent="0.25">
      <c r="A712" s="111"/>
      <c r="B712" s="112"/>
      <c r="C712" s="113"/>
      <c r="D712" s="113"/>
      <c r="E712" s="112"/>
      <c r="F712" s="115"/>
      <c r="G712" s="115"/>
      <c r="H712" s="115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</row>
    <row r="713" spans="1:26" ht="15.75" customHeight="1" x14ac:dyDescent="0.25">
      <c r="A713" s="111"/>
      <c r="B713" s="112"/>
      <c r="C713" s="113"/>
      <c r="D713" s="113"/>
      <c r="E713" s="112"/>
      <c r="F713" s="115"/>
      <c r="G713" s="115"/>
      <c r="H713" s="115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</row>
    <row r="714" spans="1:26" ht="15.75" customHeight="1" x14ac:dyDescent="0.25">
      <c r="A714" s="111"/>
      <c r="B714" s="112"/>
      <c r="C714" s="113"/>
      <c r="D714" s="113"/>
      <c r="E714" s="112"/>
      <c r="F714" s="115"/>
      <c r="G714" s="115"/>
      <c r="H714" s="115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</row>
    <row r="715" spans="1:26" ht="15.75" customHeight="1" x14ac:dyDescent="0.25">
      <c r="A715" s="111"/>
      <c r="B715" s="112"/>
      <c r="C715" s="113"/>
      <c r="D715" s="113"/>
      <c r="E715" s="112"/>
      <c r="F715" s="115"/>
      <c r="G715" s="115"/>
      <c r="H715" s="115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</row>
    <row r="716" spans="1:26" ht="15.75" customHeight="1" x14ac:dyDescent="0.25">
      <c r="A716" s="111"/>
      <c r="B716" s="112"/>
      <c r="C716" s="113"/>
      <c r="D716" s="113"/>
      <c r="E716" s="112"/>
      <c r="F716" s="115"/>
      <c r="G716" s="115"/>
      <c r="H716" s="115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</row>
    <row r="717" spans="1:26" ht="15.75" customHeight="1" x14ac:dyDescent="0.25">
      <c r="A717" s="111"/>
      <c r="B717" s="112"/>
      <c r="C717" s="113"/>
      <c r="D717" s="113"/>
      <c r="E717" s="112"/>
      <c r="F717" s="115"/>
      <c r="G717" s="115"/>
      <c r="H717" s="115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</row>
    <row r="718" spans="1:26" ht="15.75" customHeight="1" x14ac:dyDescent="0.25">
      <c r="A718" s="111"/>
      <c r="B718" s="112"/>
      <c r="C718" s="113"/>
      <c r="D718" s="113"/>
      <c r="E718" s="112"/>
      <c r="F718" s="115"/>
      <c r="G718" s="115"/>
      <c r="H718" s="115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</row>
    <row r="719" spans="1:26" ht="15.75" customHeight="1" x14ac:dyDescent="0.25">
      <c r="A719" s="111"/>
      <c r="B719" s="112"/>
      <c r="C719" s="113"/>
      <c r="D719" s="113"/>
      <c r="E719" s="112"/>
      <c r="F719" s="115"/>
      <c r="G719" s="115"/>
      <c r="H719" s="115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</row>
    <row r="720" spans="1:26" ht="15.75" customHeight="1" x14ac:dyDescent="0.25">
      <c r="A720" s="111"/>
      <c r="B720" s="112"/>
      <c r="C720" s="113"/>
      <c r="D720" s="113"/>
      <c r="E720" s="112"/>
      <c r="F720" s="115"/>
      <c r="G720" s="115"/>
      <c r="H720" s="115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</row>
    <row r="721" spans="1:26" ht="15.75" customHeight="1" x14ac:dyDescent="0.25">
      <c r="A721" s="111"/>
      <c r="B721" s="112"/>
      <c r="C721" s="113"/>
      <c r="D721" s="113"/>
      <c r="E721" s="112"/>
      <c r="F721" s="115"/>
      <c r="G721" s="115"/>
      <c r="H721" s="115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</row>
    <row r="722" spans="1:26" ht="15.75" customHeight="1" x14ac:dyDescent="0.25">
      <c r="A722" s="111"/>
      <c r="B722" s="112"/>
      <c r="C722" s="113"/>
      <c r="D722" s="113"/>
      <c r="E722" s="112"/>
      <c r="F722" s="115"/>
      <c r="G722" s="115"/>
      <c r="H722" s="115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</row>
    <row r="723" spans="1:26" ht="15.75" customHeight="1" x14ac:dyDescent="0.25">
      <c r="A723" s="111"/>
      <c r="B723" s="112"/>
      <c r="C723" s="113"/>
      <c r="D723" s="113"/>
      <c r="E723" s="112"/>
      <c r="F723" s="115"/>
      <c r="G723" s="115"/>
      <c r="H723" s="115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</row>
    <row r="724" spans="1:26" ht="15.75" customHeight="1" x14ac:dyDescent="0.25">
      <c r="A724" s="111"/>
      <c r="B724" s="112"/>
      <c r="C724" s="113"/>
      <c r="D724" s="113"/>
      <c r="E724" s="112"/>
      <c r="F724" s="115"/>
      <c r="G724" s="115"/>
      <c r="H724" s="115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</row>
    <row r="725" spans="1:26" ht="15.75" customHeight="1" x14ac:dyDescent="0.25">
      <c r="A725" s="111"/>
      <c r="B725" s="112"/>
      <c r="C725" s="113"/>
      <c r="D725" s="113"/>
      <c r="E725" s="112"/>
      <c r="F725" s="115"/>
      <c r="G725" s="115"/>
      <c r="H725" s="115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</row>
    <row r="726" spans="1:26" ht="15.75" customHeight="1" x14ac:dyDescent="0.25">
      <c r="A726" s="111"/>
      <c r="B726" s="112"/>
      <c r="C726" s="113"/>
      <c r="D726" s="113"/>
      <c r="E726" s="112"/>
      <c r="F726" s="115"/>
      <c r="G726" s="115"/>
      <c r="H726" s="115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</row>
    <row r="727" spans="1:26" ht="15.75" customHeight="1" x14ac:dyDescent="0.25">
      <c r="A727" s="111"/>
      <c r="B727" s="112"/>
      <c r="C727" s="113"/>
      <c r="D727" s="113"/>
      <c r="E727" s="112"/>
      <c r="F727" s="115"/>
      <c r="G727" s="115"/>
      <c r="H727" s="115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</row>
    <row r="728" spans="1:26" ht="15.75" customHeight="1" x14ac:dyDescent="0.25">
      <c r="A728" s="111"/>
      <c r="B728" s="112"/>
      <c r="C728" s="113"/>
      <c r="D728" s="113"/>
      <c r="E728" s="112"/>
      <c r="F728" s="115"/>
      <c r="G728" s="115"/>
      <c r="H728" s="115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</row>
    <row r="729" spans="1:26" ht="15.75" customHeight="1" x14ac:dyDescent="0.25">
      <c r="A729" s="111"/>
      <c r="B729" s="112"/>
      <c r="C729" s="113"/>
      <c r="D729" s="113"/>
      <c r="E729" s="112"/>
      <c r="F729" s="115"/>
      <c r="G729" s="115"/>
      <c r="H729" s="115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</row>
    <row r="730" spans="1:26" ht="15.75" customHeight="1" x14ac:dyDescent="0.25">
      <c r="A730" s="111"/>
      <c r="B730" s="112"/>
      <c r="C730" s="113"/>
      <c r="D730" s="113"/>
      <c r="E730" s="112"/>
      <c r="F730" s="115"/>
      <c r="G730" s="115"/>
      <c r="H730" s="115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</row>
    <row r="731" spans="1:26" ht="15.75" customHeight="1" x14ac:dyDescent="0.25">
      <c r="A731" s="111"/>
      <c r="B731" s="112"/>
      <c r="C731" s="113"/>
      <c r="D731" s="113"/>
      <c r="E731" s="112"/>
      <c r="F731" s="115"/>
      <c r="G731" s="115"/>
      <c r="H731" s="115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</row>
    <row r="732" spans="1:26" ht="15.75" customHeight="1" x14ac:dyDescent="0.25">
      <c r="A732" s="111"/>
      <c r="B732" s="112"/>
      <c r="C732" s="113"/>
      <c r="D732" s="113"/>
      <c r="E732" s="112"/>
      <c r="F732" s="115"/>
      <c r="G732" s="115"/>
      <c r="H732" s="115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</row>
    <row r="733" spans="1:26" ht="15.75" customHeight="1" x14ac:dyDescent="0.25">
      <c r="A733" s="111"/>
      <c r="B733" s="112"/>
      <c r="C733" s="113"/>
      <c r="D733" s="113"/>
      <c r="E733" s="112"/>
      <c r="F733" s="115"/>
      <c r="G733" s="115"/>
      <c r="H733" s="115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</row>
    <row r="734" spans="1:26" ht="15.75" customHeight="1" x14ac:dyDescent="0.25">
      <c r="A734" s="111"/>
      <c r="B734" s="112"/>
      <c r="C734" s="113"/>
      <c r="D734" s="113"/>
      <c r="E734" s="112"/>
      <c r="F734" s="115"/>
      <c r="G734" s="115"/>
      <c r="H734" s="115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</row>
    <row r="735" spans="1:26" ht="15.75" customHeight="1" x14ac:dyDescent="0.25">
      <c r="A735" s="111"/>
      <c r="B735" s="112"/>
      <c r="C735" s="113"/>
      <c r="D735" s="113"/>
      <c r="E735" s="112"/>
      <c r="F735" s="115"/>
      <c r="G735" s="115"/>
      <c r="H735" s="115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</row>
    <row r="736" spans="1:26" ht="15.75" customHeight="1" x14ac:dyDescent="0.25">
      <c r="A736" s="111"/>
      <c r="B736" s="112"/>
      <c r="C736" s="113"/>
      <c r="D736" s="113"/>
      <c r="E736" s="112"/>
      <c r="F736" s="115"/>
      <c r="G736" s="115"/>
      <c r="H736" s="115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</row>
    <row r="737" spans="1:26" ht="15.75" customHeight="1" x14ac:dyDescent="0.25">
      <c r="A737" s="111"/>
      <c r="B737" s="112"/>
      <c r="C737" s="113"/>
      <c r="D737" s="113"/>
      <c r="E737" s="112"/>
      <c r="F737" s="115"/>
      <c r="G737" s="115"/>
      <c r="H737" s="115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</row>
    <row r="738" spans="1:26" ht="15.75" customHeight="1" x14ac:dyDescent="0.25">
      <c r="A738" s="111"/>
      <c r="B738" s="112"/>
      <c r="C738" s="113"/>
      <c r="D738" s="113"/>
      <c r="E738" s="112"/>
      <c r="F738" s="115"/>
      <c r="G738" s="115"/>
      <c r="H738" s="115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</row>
    <row r="739" spans="1:26" ht="15.75" customHeight="1" x14ac:dyDescent="0.25">
      <c r="A739" s="111"/>
      <c r="B739" s="112"/>
      <c r="C739" s="113"/>
      <c r="D739" s="113"/>
      <c r="E739" s="112"/>
      <c r="F739" s="115"/>
      <c r="G739" s="115"/>
      <c r="H739" s="115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</row>
    <row r="740" spans="1:26" ht="15.75" customHeight="1" x14ac:dyDescent="0.25">
      <c r="A740" s="111"/>
      <c r="B740" s="112"/>
      <c r="C740" s="113"/>
      <c r="D740" s="113"/>
      <c r="E740" s="112"/>
      <c r="F740" s="115"/>
      <c r="G740" s="115"/>
      <c r="H740" s="115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</row>
    <row r="741" spans="1:26" ht="15.75" customHeight="1" x14ac:dyDescent="0.25">
      <c r="A741" s="111"/>
      <c r="B741" s="112"/>
      <c r="C741" s="113"/>
      <c r="D741" s="113"/>
      <c r="E741" s="112"/>
      <c r="F741" s="115"/>
      <c r="G741" s="115"/>
      <c r="H741" s="115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</row>
    <row r="742" spans="1:26" ht="15.75" customHeight="1" x14ac:dyDescent="0.25">
      <c r="A742" s="111"/>
      <c r="B742" s="112"/>
      <c r="C742" s="113"/>
      <c r="D742" s="113"/>
      <c r="E742" s="112"/>
      <c r="F742" s="115"/>
      <c r="G742" s="115"/>
      <c r="H742" s="115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</row>
    <row r="743" spans="1:26" ht="15.75" customHeight="1" x14ac:dyDescent="0.25">
      <c r="A743" s="111"/>
      <c r="B743" s="112"/>
      <c r="C743" s="113"/>
      <c r="D743" s="113"/>
      <c r="E743" s="112"/>
      <c r="F743" s="115"/>
      <c r="G743" s="115"/>
      <c r="H743" s="115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</row>
    <row r="744" spans="1:26" ht="15.75" customHeight="1" x14ac:dyDescent="0.25">
      <c r="A744" s="111"/>
      <c r="B744" s="112"/>
      <c r="C744" s="113"/>
      <c r="D744" s="113"/>
      <c r="E744" s="112"/>
      <c r="F744" s="115"/>
      <c r="G744" s="115"/>
      <c r="H744" s="115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</row>
    <row r="745" spans="1:26" ht="15.75" customHeight="1" x14ac:dyDescent="0.25">
      <c r="A745" s="111"/>
      <c r="B745" s="112"/>
      <c r="C745" s="113"/>
      <c r="D745" s="113"/>
      <c r="E745" s="112"/>
      <c r="F745" s="115"/>
      <c r="G745" s="115"/>
      <c r="H745" s="115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</row>
    <row r="746" spans="1:26" ht="15.75" customHeight="1" x14ac:dyDescent="0.25">
      <c r="A746" s="111"/>
      <c r="B746" s="112"/>
      <c r="C746" s="113"/>
      <c r="D746" s="113"/>
      <c r="E746" s="112"/>
      <c r="F746" s="115"/>
      <c r="G746" s="115"/>
      <c r="H746" s="115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</row>
    <row r="747" spans="1:26" ht="15.75" customHeight="1" x14ac:dyDescent="0.25">
      <c r="A747" s="111"/>
      <c r="B747" s="112"/>
      <c r="C747" s="113"/>
      <c r="D747" s="113"/>
      <c r="E747" s="112"/>
      <c r="F747" s="115"/>
      <c r="G747" s="115"/>
      <c r="H747" s="115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</row>
    <row r="748" spans="1:26" ht="15.75" customHeight="1" x14ac:dyDescent="0.25">
      <c r="A748" s="111"/>
      <c r="B748" s="112"/>
      <c r="C748" s="113"/>
      <c r="D748" s="113"/>
      <c r="E748" s="112"/>
      <c r="F748" s="115"/>
      <c r="G748" s="115"/>
      <c r="H748" s="115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</row>
    <row r="749" spans="1:26" ht="15.75" customHeight="1" x14ac:dyDescent="0.25">
      <c r="A749" s="111"/>
      <c r="B749" s="112"/>
      <c r="C749" s="113"/>
      <c r="D749" s="113"/>
      <c r="E749" s="112"/>
      <c r="F749" s="115"/>
      <c r="G749" s="115"/>
      <c r="H749" s="115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</row>
    <row r="750" spans="1:26" ht="15.75" customHeight="1" x14ac:dyDescent="0.25">
      <c r="A750" s="111"/>
      <c r="B750" s="112"/>
      <c r="C750" s="113"/>
      <c r="D750" s="113"/>
      <c r="E750" s="112"/>
      <c r="F750" s="115"/>
      <c r="G750" s="115"/>
      <c r="H750" s="115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</row>
    <row r="751" spans="1:26" ht="15.75" customHeight="1" x14ac:dyDescent="0.25">
      <c r="A751" s="111"/>
      <c r="B751" s="112"/>
      <c r="C751" s="113"/>
      <c r="D751" s="113"/>
      <c r="E751" s="112"/>
      <c r="F751" s="115"/>
      <c r="G751" s="115"/>
      <c r="H751" s="115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</row>
    <row r="752" spans="1:26" ht="15.75" customHeight="1" x14ac:dyDescent="0.25">
      <c r="A752" s="111"/>
      <c r="B752" s="112"/>
      <c r="C752" s="113"/>
      <c r="D752" s="113"/>
      <c r="E752" s="112"/>
      <c r="F752" s="115"/>
      <c r="G752" s="115"/>
      <c r="H752" s="115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</row>
    <row r="753" spans="1:26" ht="15.75" customHeight="1" x14ac:dyDescent="0.25">
      <c r="A753" s="111"/>
      <c r="B753" s="112"/>
      <c r="C753" s="113"/>
      <c r="D753" s="113"/>
      <c r="E753" s="112"/>
      <c r="F753" s="115"/>
      <c r="G753" s="115"/>
      <c r="H753" s="115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</row>
    <row r="754" spans="1:26" ht="15.75" customHeight="1" x14ac:dyDescent="0.25">
      <c r="A754" s="111"/>
      <c r="B754" s="112"/>
      <c r="C754" s="113"/>
      <c r="D754" s="113"/>
      <c r="E754" s="112"/>
      <c r="F754" s="115"/>
      <c r="G754" s="115"/>
      <c r="H754" s="115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</row>
    <row r="755" spans="1:26" ht="15.75" customHeight="1" x14ac:dyDescent="0.25">
      <c r="A755" s="111"/>
      <c r="B755" s="112"/>
      <c r="C755" s="113"/>
      <c r="D755" s="113"/>
      <c r="E755" s="112"/>
      <c r="F755" s="115"/>
      <c r="G755" s="115"/>
      <c r="H755" s="115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</row>
    <row r="756" spans="1:26" ht="15.75" customHeight="1" x14ac:dyDescent="0.25">
      <c r="A756" s="111"/>
      <c r="B756" s="112"/>
      <c r="C756" s="113"/>
      <c r="D756" s="113"/>
      <c r="E756" s="112"/>
      <c r="F756" s="115"/>
      <c r="G756" s="115"/>
      <c r="H756" s="115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</row>
    <row r="757" spans="1:26" ht="15.75" customHeight="1" x14ac:dyDescent="0.25">
      <c r="A757" s="111"/>
      <c r="B757" s="112"/>
      <c r="C757" s="113"/>
      <c r="D757" s="113"/>
      <c r="E757" s="112"/>
      <c r="F757" s="115"/>
      <c r="G757" s="115"/>
      <c r="H757" s="115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</row>
    <row r="758" spans="1:26" ht="15.75" customHeight="1" x14ac:dyDescent="0.25">
      <c r="A758" s="111"/>
      <c r="B758" s="112"/>
      <c r="C758" s="113"/>
      <c r="D758" s="113"/>
      <c r="E758" s="112"/>
      <c r="F758" s="115"/>
      <c r="G758" s="115"/>
      <c r="H758" s="115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</row>
    <row r="759" spans="1:26" ht="15.75" customHeight="1" x14ac:dyDescent="0.25">
      <c r="A759" s="111"/>
      <c r="B759" s="112"/>
      <c r="C759" s="113"/>
      <c r="D759" s="113"/>
      <c r="E759" s="112"/>
      <c r="F759" s="115"/>
      <c r="G759" s="115"/>
      <c r="H759" s="115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</row>
    <row r="760" spans="1:26" ht="15.75" customHeight="1" x14ac:dyDescent="0.25">
      <c r="A760" s="111"/>
      <c r="B760" s="112"/>
      <c r="C760" s="113"/>
      <c r="D760" s="113"/>
      <c r="E760" s="112"/>
      <c r="F760" s="115"/>
      <c r="G760" s="115"/>
      <c r="H760" s="115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</row>
    <row r="761" spans="1:26" ht="15.75" customHeight="1" x14ac:dyDescent="0.25">
      <c r="A761" s="111"/>
      <c r="B761" s="112"/>
      <c r="C761" s="113"/>
      <c r="D761" s="113"/>
      <c r="E761" s="112"/>
      <c r="F761" s="115"/>
      <c r="G761" s="115"/>
      <c r="H761" s="115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</row>
    <row r="762" spans="1:26" ht="15.75" customHeight="1" x14ac:dyDescent="0.25">
      <c r="A762" s="111"/>
      <c r="B762" s="112"/>
      <c r="C762" s="113"/>
      <c r="D762" s="113"/>
      <c r="E762" s="112"/>
      <c r="F762" s="115"/>
      <c r="G762" s="115"/>
      <c r="H762" s="115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</row>
    <row r="763" spans="1:26" ht="15.75" customHeight="1" x14ac:dyDescent="0.25">
      <c r="A763" s="111"/>
      <c r="B763" s="112"/>
      <c r="C763" s="113"/>
      <c r="D763" s="113"/>
      <c r="E763" s="112"/>
      <c r="F763" s="115"/>
      <c r="G763" s="115"/>
      <c r="H763" s="115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</row>
    <row r="764" spans="1:26" ht="15.75" customHeight="1" x14ac:dyDescent="0.25">
      <c r="A764" s="111"/>
      <c r="B764" s="112"/>
      <c r="C764" s="113"/>
      <c r="D764" s="113"/>
      <c r="E764" s="112"/>
      <c r="F764" s="115"/>
      <c r="G764" s="115"/>
      <c r="H764" s="115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</row>
    <row r="765" spans="1:26" ht="15.75" customHeight="1" x14ac:dyDescent="0.25">
      <c r="A765" s="111"/>
      <c r="B765" s="112"/>
      <c r="C765" s="113"/>
      <c r="D765" s="113"/>
      <c r="E765" s="112"/>
      <c r="F765" s="115"/>
      <c r="G765" s="115"/>
      <c r="H765" s="115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</row>
    <row r="766" spans="1:26" ht="15.75" customHeight="1" x14ac:dyDescent="0.25">
      <c r="A766" s="111"/>
      <c r="B766" s="112"/>
      <c r="C766" s="113"/>
      <c r="D766" s="113"/>
      <c r="E766" s="112"/>
      <c r="F766" s="115"/>
      <c r="G766" s="115"/>
      <c r="H766" s="115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</row>
    <row r="767" spans="1:26" ht="15.75" customHeight="1" x14ac:dyDescent="0.25">
      <c r="A767" s="111"/>
      <c r="B767" s="112"/>
      <c r="C767" s="113"/>
      <c r="D767" s="113"/>
      <c r="E767" s="112"/>
      <c r="F767" s="115"/>
      <c r="G767" s="115"/>
      <c r="H767" s="115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</row>
    <row r="768" spans="1:26" ht="15.75" customHeight="1" x14ac:dyDescent="0.25">
      <c r="A768" s="111"/>
      <c r="B768" s="112"/>
      <c r="C768" s="113"/>
      <c r="D768" s="113"/>
      <c r="E768" s="112"/>
      <c r="F768" s="115"/>
      <c r="G768" s="115"/>
      <c r="H768" s="115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</row>
    <row r="769" spans="1:26" ht="15.75" customHeight="1" x14ac:dyDescent="0.25">
      <c r="A769" s="111"/>
      <c r="B769" s="112"/>
      <c r="C769" s="113"/>
      <c r="D769" s="113"/>
      <c r="E769" s="112"/>
      <c r="F769" s="115"/>
      <c r="G769" s="115"/>
      <c r="H769" s="115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</row>
    <row r="770" spans="1:26" ht="15.75" customHeight="1" x14ac:dyDescent="0.25">
      <c r="A770" s="111"/>
      <c r="B770" s="112"/>
      <c r="C770" s="113"/>
      <c r="D770" s="113"/>
      <c r="E770" s="112"/>
      <c r="F770" s="115"/>
      <c r="G770" s="115"/>
      <c r="H770" s="115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</row>
    <row r="771" spans="1:26" ht="15.75" customHeight="1" x14ac:dyDescent="0.25">
      <c r="A771" s="111"/>
      <c r="B771" s="112"/>
      <c r="C771" s="113"/>
      <c r="D771" s="113"/>
      <c r="E771" s="112"/>
      <c r="F771" s="115"/>
      <c r="G771" s="115"/>
      <c r="H771" s="115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</row>
    <row r="772" spans="1:26" ht="15.75" customHeight="1" x14ac:dyDescent="0.25">
      <c r="A772" s="111"/>
      <c r="B772" s="112"/>
      <c r="C772" s="113"/>
      <c r="D772" s="113"/>
      <c r="E772" s="112"/>
      <c r="F772" s="115"/>
      <c r="G772" s="115"/>
      <c r="H772" s="115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</row>
    <row r="773" spans="1:26" ht="15.75" customHeight="1" x14ac:dyDescent="0.25">
      <c r="A773" s="111"/>
      <c r="B773" s="112"/>
      <c r="C773" s="113"/>
      <c r="D773" s="113"/>
      <c r="E773" s="112"/>
      <c r="F773" s="115"/>
      <c r="G773" s="115"/>
      <c r="H773" s="115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</row>
    <row r="774" spans="1:26" ht="15.75" customHeight="1" x14ac:dyDescent="0.25">
      <c r="A774" s="111"/>
      <c r="B774" s="112"/>
      <c r="C774" s="113"/>
      <c r="D774" s="113"/>
      <c r="E774" s="112"/>
      <c r="F774" s="115"/>
      <c r="G774" s="115"/>
      <c r="H774" s="115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</row>
    <row r="775" spans="1:26" ht="15.75" customHeight="1" x14ac:dyDescent="0.25">
      <c r="A775" s="111"/>
      <c r="B775" s="112"/>
      <c r="C775" s="113"/>
      <c r="D775" s="113"/>
      <c r="E775" s="112"/>
      <c r="F775" s="115"/>
      <c r="G775" s="115"/>
      <c r="H775" s="115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</row>
    <row r="776" spans="1:26" ht="15.75" customHeight="1" x14ac:dyDescent="0.25">
      <c r="A776" s="111"/>
      <c r="B776" s="112"/>
      <c r="C776" s="113"/>
      <c r="D776" s="113"/>
      <c r="E776" s="112"/>
      <c r="F776" s="115"/>
      <c r="G776" s="115"/>
      <c r="H776" s="115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</row>
    <row r="777" spans="1:26" ht="15.75" customHeight="1" x14ac:dyDescent="0.25">
      <c r="A777" s="111"/>
      <c r="B777" s="112"/>
      <c r="C777" s="113"/>
      <c r="D777" s="113"/>
      <c r="E777" s="112"/>
      <c r="F777" s="115"/>
      <c r="G777" s="115"/>
      <c r="H777" s="115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</row>
    <row r="778" spans="1:26" ht="15.75" customHeight="1" x14ac:dyDescent="0.25">
      <c r="A778" s="111"/>
      <c r="B778" s="112"/>
      <c r="C778" s="113"/>
      <c r="D778" s="113"/>
      <c r="E778" s="112"/>
      <c r="F778" s="115"/>
      <c r="G778" s="115"/>
      <c r="H778" s="115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</row>
    <row r="779" spans="1:26" ht="15.75" customHeight="1" x14ac:dyDescent="0.25">
      <c r="A779" s="111"/>
      <c r="B779" s="112"/>
      <c r="C779" s="113"/>
      <c r="D779" s="113"/>
      <c r="E779" s="112"/>
      <c r="F779" s="115"/>
      <c r="G779" s="115"/>
      <c r="H779" s="115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</row>
    <row r="780" spans="1:26" ht="15.75" customHeight="1" x14ac:dyDescent="0.25">
      <c r="A780" s="111"/>
      <c r="B780" s="112"/>
      <c r="C780" s="113"/>
      <c r="D780" s="113"/>
      <c r="E780" s="112"/>
      <c r="F780" s="115"/>
      <c r="G780" s="115"/>
      <c r="H780" s="115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</row>
    <row r="781" spans="1:26" ht="15.75" customHeight="1" x14ac:dyDescent="0.25">
      <c r="A781" s="111"/>
      <c r="B781" s="112"/>
      <c r="C781" s="113"/>
      <c r="D781" s="113"/>
      <c r="E781" s="112"/>
      <c r="F781" s="115"/>
      <c r="G781" s="115"/>
      <c r="H781" s="115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</row>
    <row r="782" spans="1:26" ht="15.75" customHeight="1" x14ac:dyDescent="0.25">
      <c r="A782" s="111"/>
      <c r="B782" s="112"/>
      <c r="C782" s="113"/>
      <c r="D782" s="113"/>
      <c r="E782" s="112"/>
      <c r="F782" s="115"/>
      <c r="G782" s="115"/>
      <c r="H782" s="115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</row>
    <row r="783" spans="1:26" ht="15.75" customHeight="1" x14ac:dyDescent="0.25">
      <c r="A783" s="111"/>
      <c r="B783" s="112"/>
      <c r="C783" s="113"/>
      <c r="D783" s="113"/>
      <c r="E783" s="112"/>
      <c r="F783" s="115"/>
      <c r="G783" s="115"/>
      <c r="H783" s="115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</row>
    <row r="784" spans="1:26" ht="15.75" customHeight="1" x14ac:dyDescent="0.25">
      <c r="A784" s="111"/>
      <c r="B784" s="112"/>
      <c r="C784" s="113"/>
      <c r="D784" s="113"/>
      <c r="E784" s="112"/>
      <c r="F784" s="115"/>
      <c r="G784" s="115"/>
      <c r="H784" s="115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</row>
    <row r="785" spans="1:26" ht="15.75" customHeight="1" x14ac:dyDescent="0.25">
      <c r="A785" s="111"/>
      <c r="B785" s="112"/>
      <c r="C785" s="113"/>
      <c r="D785" s="113"/>
      <c r="E785" s="112"/>
      <c r="F785" s="115"/>
      <c r="G785" s="115"/>
      <c r="H785" s="115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</row>
    <row r="786" spans="1:26" ht="15.75" customHeight="1" x14ac:dyDescent="0.25">
      <c r="A786" s="111"/>
      <c r="B786" s="112"/>
      <c r="C786" s="113"/>
      <c r="D786" s="113"/>
      <c r="E786" s="112"/>
      <c r="F786" s="115"/>
      <c r="G786" s="115"/>
      <c r="H786" s="115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</row>
    <row r="787" spans="1:26" ht="15.75" customHeight="1" x14ac:dyDescent="0.25">
      <c r="A787" s="111"/>
      <c r="B787" s="112"/>
      <c r="C787" s="113"/>
      <c r="D787" s="113"/>
      <c r="E787" s="112"/>
      <c r="F787" s="115"/>
      <c r="G787" s="115"/>
      <c r="H787" s="115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</row>
    <row r="788" spans="1:26" ht="15.75" customHeight="1" x14ac:dyDescent="0.25">
      <c r="A788" s="111"/>
      <c r="B788" s="112"/>
      <c r="C788" s="113"/>
      <c r="D788" s="113"/>
      <c r="E788" s="112"/>
      <c r="F788" s="115"/>
      <c r="G788" s="115"/>
      <c r="H788" s="115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</row>
    <row r="789" spans="1:26" ht="15.75" customHeight="1" x14ac:dyDescent="0.25">
      <c r="A789" s="111"/>
      <c r="B789" s="112"/>
      <c r="C789" s="113"/>
      <c r="D789" s="113"/>
      <c r="E789" s="112"/>
      <c r="F789" s="115"/>
      <c r="G789" s="115"/>
      <c r="H789" s="115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</row>
    <row r="790" spans="1:26" ht="15.75" customHeight="1" x14ac:dyDescent="0.25">
      <c r="A790" s="111"/>
      <c r="B790" s="112"/>
      <c r="C790" s="113"/>
      <c r="D790" s="113"/>
      <c r="E790" s="112"/>
      <c r="F790" s="115"/>
      <c r="G790" s="115"/>
      <c r="H790" s="115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</row>
    <row r="791" spans="1:26" ht="15.75" customHeight="1" x14ac:dyDescent="0.25">
      <c r="A791" s="111"/>
      <c r="B791" s="112"/>
      <c r="C791" s="113"/>
      <c r="D791" s="113"/>
      <c r="E791" s="112"/>
      <c r="F791" s="115"/>
      <c r="G791" s="115"/>
      <c r="H791" s="115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</row>
    <row r="792" spans="1:26" ht="15.75" customHeight="1" x14ac:dyDescent="0.25">
      <c r="A792" s="111"/>
      <c r="B792" s="112"/>
      <c r="C792" s="113"/>
      <c r="D792" s="113"/>
      <c r="E792" s="112"/>
      <c r="F792" s="115"/>
      <c r="G792" s="115"/>
      <c r="H792" s="115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</row>
    <row r="793" spans="1:26" ht="15.75" customHeight="1" x14ac:dyDescent="0.25">
      <c r="A793" s="111"/>
      <c r="B793" s="112"/>
      <c r="C793" s="113"/>
      <c r="D793" s="113"/>
      <c r="E793" s="112"/>
      <c r="F793" s="115"/>
      <c r="G793" s="115"/>
      <c r="H793" s="115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</row>
    <row r="794" spans="1:26" ht="15.75" customHeight="1" x14ac:dyDescent="0.25">
      <c r="A794" s="111"/>
      <c r="B794" s="112"/>
      <c r="C794" s="113"/>
      <c r="D794" s="113"/>
      <c r="E794" s="112"/>
      <c r="F794" s="115"/>
      <c r="G794" s="115"/>
      <c r="H794" s="115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</row>
    <row r="795" spans="1:26" ht="15.75" customHeight="1" x14ac:dyDescent="0.25">
      <c r="A795" s="111"/>
      <c r="B795" s="112"/>
      <c r="C795" s="113"/>
      <c r="D795" s="113"/>
      <c r="E795" s="112"/>
      <c r="F795" s="115"/>
      <c r="G795" s="115"/>
      <c r="H795" s="115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</row>
    <row r="796" spans="1:26" ht="15.75" customHeight="1" x14ac:dyDescent="0.25">
      <c r="A796" s="111"/>
      <c r="B796" s="112"/>
      <c r="C796" s="113"/>
      <c r="D796" s="113"/>
      <c r="E796" s="112"/>
      <c r="F796" s="115"/>
      <c r="G796" s="115"/>
      <c r="H796" s="115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</row>
    <row r="797" spans="1:26" ht="15.75" customHeight="1" x14ac:dyDescent="0.25">
      <c r="A797" s="111"/>
      <c r="B797" s="112"/>
      <c r="C797" s="113"/>
      <c r="D797" s="113"/>
      <c r="E797" s="112"/>
      <c r="F797" s="115"/>
      <c r="G797" s="115"/>
      <c r="H797" s="115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</row>
    <row r="798" spans="1:26" ht="15.75" customHeight="1" x14ac:dyDescent="0.25">
      <c r="A798" s="111"/>
      <c r="B798" s="112"/>
      <c r="C798" s="113"/>
      <c r="D798" s="113"/>
      <c r="E798" s="112"/>
      <c r="F798" s="115"/>
      <c r="G798" s="115"/>
      <c r="H798" s="115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</row>
    <row r="799" spans="1:26" ht="15.75" customHeight="1" x14ac:dyDescent="0.25">
      <c r="A799" s="111"/>
      <c r="B799" s="112"/>
      <c r="C799" s="113"/>
      <c r="D799" s="113"/>
      <c r="E799" s="112"/>
      <c r="F799" s="115"/>
      <c r="G799" s="115"/>
      <c r="H799" s="115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</row>
    <row r="800" spans="1:26" ht="15.75" customHeight="1" x14ac:dyDescent="0.25">
      <c r="A800" s="111"/>
      <c r="B800" s="112"/>
      <c r="C800" s="113"/>
      <c r="D800" s="113"/>
      <c r="E800" s="112"/>
      <c r="F800" s="115"/>
      <c r="G800" s="115"/>
      <c r="H800" s="115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</row>
    <row r="801" spans="1:26" ht="15.75" customHeight="1" x14ac:dyDescent="0.25">
      <c r="A801" s="111"/>
      <c r="B801" s="112"/>
      <c r="C801" s="113"/>
      <c r="D801" s="113"/>
      <c r="E801" s="112"/>
      <c r="F801" s="115"/>
      <c r="G801" s="115"/>
      <c r="H801" s="115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</row>
    <row r="802" spans="1:26" ht="15.75" customHeight="1" x14ac:dyDescent="0.25">
      <c r="A802" s="111"/>
      <c r="B802" s="112"/>
      <c r="C802" s="113"/>
      <c r="D802" s="113"/>
      <c r="E802" s="112"/>
      <c r="F802" s="115"/>
      <c r="G802" s="115"/>
      <c r="H802" s="115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</row>
    <row r="803" spans="1:26" ht="15.75" customHeight="1" x14ac:dyDescent="0.25">
      <c r="A803" s="111"/>
      <c r="B803" s="112"/>
      <c r="C803" s="113"/>
      <c r="D803" s="113"/>
      <c r="E803" s="112"/>
      <c r="F803" s="115"/>
      <c r="G803" s="115"/>
      <c r="H803" s="115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</row>
    <row r="804" spans="1:26" ht="15.75" customHeight="1" x14ac:dyDescent="0.25">
      <c r="A804" s="111"/>
      <c r="B804" s="112"/>
      <c r="C804" s="113"/>
      <c r="D804" s="113"/>
      <c r="E804" s="112"/>
      <c r="F804" s="115"/>
      <c r="G804" s="115"/>
      <c r="H804" s="115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</row>
    <row r="805" spans="1:26" ht="15.75" customHeight="1" x14ac:dyDescent="0.25">
      <c r="A805" s="111"/>
      <c r="B805" s="112"/>
      <c r="C805" s="113"/>
      <c r="D805" s="113"/>
      <c r="E805" s="112"/>
      <c r="F805" s="115"/>
      <c r="G805" s="115"/>
      <c r="H805" s="115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</row>
    <row r="806" spans="1:26" ht="15.75" customHeight="1" x14ac:dyDescent="0.25">
      <c r="A806" s="111"/>
      <c r="B806" s="112"/>
      <c r="C806" s="113"/>
      <c r="D806" s="113"/>
      <c r="E806" s="112"/>
      <c r="F806" s="115"/>
      <c r="G806" s="115"/>
      <c r="H806" s="115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</row>
    <row r="807" spans="1:26" ht="15.75" customHeight="1" x14ac:dyDescent="0.25">
      <c r="A807" s="111"/>
      <c r="B807" s="112"/>
      <c r="C807" s="113"/>
      <c r="D807" s="113"/>
      <c r="E807" s="112"/>
      <c r="F807" s="115"/>
      <c r="G807" s="115"/>
      <c r="H807" s="115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</row>
    <row r="808" spans="1:26" ht="15.75" customHeight="1" x14ac:dyDescent="0.25">
      <c r="A808" s="111"/>
      <c r="B808" s="112"/>
      <c r="C808" s="113"/>
      <c r="D808" s="113"/>
      <c r="E808" s="112"/>
      <c r="F808" s="115"/>
      <c r="G808" s="115"/>
      <c r="H808" s="115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</row>
    <row r="809" spans="1:26" ht="15.75" customHeight="1" x14ac:dyDescent="0.25">
      <c r="A809" s="111"/>
      <c r="B809" s="112"/>
      <c r="C809" s="113"/>
      <c r="D809" s="113"/>
      <c r="E809" s="112"/>
      <c r="F809" s="115"/>
      <c r="G809" s="115"/>
      <c r="H809" s="115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</row>
    <row r="810" spans="1:26" ht="15.75" customHeight="1" x14ac:dyDescent="0.25">
      <c r="A810" s="111"/>
      <c r="B810" s="112"/>
      <c r="C810" s="113"/>
      <c r="D810" s="113"/>
      <c r="E810" s="112"/>
      <c r="F810" s="115"/>
      <c r="G810" s="115"/>
      <c r="H810" s="115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</row>
    <row r="811" spans="1:26" ht="15.75" customHeight="1" x14ac:dyDescent="0.25">
      <c r="A811" s="111"/>
      <c r="B811" s="112"/>
      <c r="C811" s="113"/>
      <c r="D811" s="113"/>
      <c r="E811" s="112"/>
      <c r="F811" s="115"/>
      <c r="G811" s="115"/>
      <c r="H811" s="115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</row>
    <row r="812" spans="1:26" ht="15.75" customHeight="1" x14ac:dyDescent="0.25">
      <c r="A812" s="111"/>
      <c r="B812" s="112"/>
      <c r="C812" s="113"/>
      <c r="D812" s="113"/>
      <c r="E812" s="112"/>
      <c r="F812" s="115"/>
      <c r="G812" s="115"/>
      <c r="H812" s="115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</row>
    <row r="813" spans="1:26" ht="15.75" customHeight="1" x14ac:dyDescent="0.25">
      <c r="A813" s="111"/>
      <c r="B813" s="112"/>
      <c r="C813" s="113"/>
      <c r="D813" s="113"/>
      <c r="E813" s="112"/>
      <c r="F813" s="115"/>
      <c r="G813" s="115"/>
      <c r="H813" s="115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</row>
    <row r="814" spans="1:26" ht="15.75" customHeight="1" x14ac:dyDescent="0.25">
      <c r="A814" s="111"/>
      <c r="B814" s="112"/>
      <c r="C814" s="113"/>
      <c r="D814" s="113"/>
      <c r="E814" s="112"/>
      <c r="F814" s="115"/>
      <c r="G814" s="115"/>
      <c r="H814" s="115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</row>
    <row r="815" spans="1:26" ht="15.75" customHeight="1" x14ac:dyDescent="0.25">
      <c r="A815" s="111"/>
      <c r="B815" s="112"/>
      <c r="C815" s="113"/>
      <c r="D815" s="113"/>
      <c r="E815" s="112"/>
      <c r="F815" s="115"/>
      <c r="G815" s="115"/>
      <c r="H815" s="115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</row>
    <row r="816" spans="1:26" ht="15.75" customHeight="1" x14ac:dyDescent="0.25">
      <c r="A816" s="111"/>
      <c r="B816" s="112"/>
      <c r="C816" s="113"/>
      <c r="D816" s="113"/>
      <c r="E816" s="112"/>
      <c r="F816" s="115"/>
      <c r="G816" s="115"/>
      <c r="H816" s="115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</row>
    <row r="817" spans="1:26" ht="15.75" customHeight="1" x14ac:dyDescent="0.25">
      <c r="A817" s="111"/>
      <c r="B817" s="112"/>
      <c r="C817" s="113"/>
      <c r="D817" s="113"/>
      <c r="E817" s="112"/>
      <c r="F817" s="115"/>
      <c r="G817" s="115"/>
      <c r="H817" s="115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</row>
    <row r="818" spans="1:26" ht="15.75" customHeight="1" x14ac:dyDescent="0.25">
      <c r="A818" s="111"/>
      <c r="B818" s="112"/>
      <c r="C818" s="113"/>
      <c r="D818" s="113"/>
      <c r="E818" s="112"/>
      <c r="F818" s="115"/>
      <c r="G818" s="115"/>
      <c r="H818" s="115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</row>
    <row r="819" spans="1:26" ht="15.75" customHeight="1" x14ac:dyDescent="0.25">
      <c r="A819" s="111"/>
      <c r="B819" s="112"/>
      <c r="C819" s="113"/>
      <c r="D819" s="113"/>
      <c r="E819" s="112"/>
      <c r="F819" s="115"/>
      <c r="G819" s="115"/>
      <c r="H819" s="115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</row>
    <row r="820" spans="1:26" ht="15.75" customHeight="1" x14ac:dyDescent="0.25">
      <c r="A820" s="111"/>
      <c r="B820" s="112"/>
      <c r="C820" s="113"/>
      <c r="D820" s="113"/>
      <c r="E820" s="112"/>
      <c r="F820" s="115"/>
      <c r="G820" s="115"/>
      <c r="H820" s="115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</row>
    <row r="821" spans="1:26" ht="15.75" customHeight="1" x14ac:dyDescent="0.25">
      <c r="A821" s="111"/>
      <c r="B821" s="112"/>
      <c r="C821" s="113"/>
      <c r="D821" s="113"/>
      <c r="E821" s="112"/>
      <c r="F821" s="115"/>
      <c r="G821" s="115"/>
      <c r="H821" s="115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</row>
    <row r="822" spans="1:26" ht="15.75" customHeight="1" x14ac:dyDescent="0.25">
      <c r="A822" s="111"/>
      <c r="B822" s="112"/>
      <c r="C822" s="113"/>
      <c r="D822" s="113"/>
      <c r="E822" s="112"/>
      <c r="F822" s="115"/>
      <c r="G822" s="115"/>
      <c r="H822" s="115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</row>
    <row r="823" spans="1:26" ht="15.75" customHeight="1" x14ac:dyDescent="0.25">
      <c r="A823" s="111"/>
      <c r="B823" s="112"/>
      <c r="C823" s="113"/>
      <c r="D823" s="113"/>
      <c r="E823" s="112"/>
      <c r="F823" s="115"/>
      <c r="G823" s="115"/>
      <c r="H823" s="115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</row>
    <row r="824" spans="1:26" ht="15.75" customHeight="1" x14ac:dyDescent="0.25">
      <c r="A824" s="111"/>
      <c r="B824" s="112"/>
      <c r="C824" s="113"/>
      <c r="D824" s="113"/>
      <c r="E824" s="112"/>
      <c r="F824" s="115"/>
      <c r="G824" s="115"/>
      <c r="H824" s="115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</row>
    <row r="825" spans="1:26" ht="15.75" customHeight="1" x14ac:dyDescent="0.25">
      <c r="A825" s="111"/>
      <c r="B825" s="112"/>
      <c r="C825" s="113"/>
      <c r="D825" s="113"/>
      <c r="E825" s="112"/>
      <c r="F825" s="115"/>
      <c r="G825" s="115"/>
      <c r="H825" s="115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</row>
    <row r="826" spans="1:26" ht="15.75" customHeight="1" x14ac:dyDescent="0.25">
      <c r="A826" s="111"/>
      <c r="B826" s="112"/>
      <c r="C826" s="113"/>
      <c r="D826" s="113"/>
      <c r="E826" s="112"/>
      <c r="F826" s="115"/>
      <c r="G826" s="115"/>
      <c r="H826" s="115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</row>
    <row r="827" spans="1:26" ht="15.75" customHeight="1" x14ac:dyDescent="0.25">
      <c r="A827" s="111"/>
      <c r="B827" s="112"/>
      <c r="C827" s="113"/>
      <c r="D827" s="113"/>
      <c r="E827" s="112"/>
      <c r="F827" s="115"/>
      <c r="G827" s="115"/>
      <c r="H827" s="115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</row>
    <row r="828" spans="1:26" ht="15.75" customHeight="1" x14ac:dyDescent="0.25">
      <c r="A828" s="111"/>
      <c r="B828" s="112"/>
      <c r="C828" s="113"/>
      <c r="D828" s="113"/>
      <c r="E828" s="112"/>
      <c r="F828" s="115"/>
      <c r="G828" s="115"/>
      <c r="H828" s="115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</row>
    <row r="829" spans="1:26" ht="15.75" customHeight="1" x14ac:dyDescent="0.25">
      <c r="A829" s="111"/>
      <c r="B829" s="112"/>
      <c r="C829" s="113"/>
      <c r="D829" s="113"/>
      <c r="E829" s="112"/>
      <c r="F829" s="115"/>
      <c r="G829" s="115"/>
      <c r="H829" s="115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</row>
    <row r="830" spans="1:26" ht="15.75" customHeight="1" x14ac:dyDescent="0.25">
      <c r="A830" s="111"/>
      <c r="B830" s="112"/>
      <c r="C830" s="113"/>
      <c r="D830" s="113"/>
      <c r="E830" s="112"/>
      <c r="F830" s="115"/>
      <c r="G830" s="115"/>
      <c r="H830" s="115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</row>
    <row r="831" spans="1:26" ht="15.75" customHeight="1" x14ac:dyDescent="0.25">
      <c r="A831" s="111"/>
      <c r="B831" s="112"/>
      <c r="C831" s="113"/>
      <c r="D831" s="113"/>
      <c r="E831" s="112"/>
      <c r="F831" s="115"/>
      <c r="G831" s="115"/>
      <c r="H831" s="115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</row>
    <row r="832" spans="1:26" ht="15.75" customHeight="1" x14ac:dyDescent="0.25">
      <c r="A832" s="111"/>
      <c r="B832" s="112"/>
      <c r="C832" s="113"/>
      <c r="D832" s="113"/>
      <c r="E832" s="112"/>
      <c r="F832" s="115"/>
      <c r="G832" s="115"/>
      <c r="H832" s="115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</row>
    <row r="833" spans="1:26" ht="15.75" customHeight="1" x14ac:dyDescent="0.25">
      <c r="A833" s="111"/>
      <c r="B833" s="112"/>
      <c r="C833" s="113"/>
      <c r="D833" s="113"/>
      <c r="E833" s="112"/>
      <c r="F833" s="115"/>
      <c r="G833" s="115"/>
      <c r="H833" s="115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</row>
    <row r="834" spans="1:26" ht="15.75" customHeight="1" x14ac:dyDescent="0.25">
      <c r="A834" s="111"/>
      <c r="B834" s="112"/>
      <c r="C834" s="113"/>
      <c r="D834" s="113"/>
      <c r="E834" s="112"/>
      <c r="F834" s="115"/>
      <c r="G834" s="115"/>
      <c r="H834" s="115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</row>
    <row r="835" spans="1:26" ht="15.75" customHeight="1" x14ac:dyDescent="0.25">
      <c r="A835" s="111"/>
      <c r="B835" s="112"/>
      <c r="C835" s="113"/>
      <c r="D835" s="113"/>
      <c r="E835" s="112"/>
      <c r="F835" s="115"/>
      <c r="G835" s="115"/>
      <c r="H835" s="115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</row>
    <row r="836" spans="1:26" ht="15.75" customHeight="1" x14ac:dyDescent="0.25">
      <c r="A836" s="111"/>
      <c r="B836" s="112"/>
      <c r="C836" s="113"/>
      <c r="D836" s="113"/>
      <c r="E836" s="112"/>
      <c r="F836" s="115"/>
      <c r="G836" s="115"/>
      <c r="H836" s="115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</row>
    <row r="837" spans="1:26" ht="15.75" customHeight="1" x14ac:dyDescent="0.25">
      <c r="A837" s="111"/>
      <c r="B837" s="112"/>
      <c r="C837" s="113"/>
      <c r="D837" s="113"/>
      <c r="E837" s="112"/>
      <c r="F837" s="115"/>
      <c r="G837" s="115"/>
      <c r="H837" s="115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</row>
    <row r="838" spans="1:26" ht="15.75" customHeight="1" x14ac:dyDescent="0.25">
      <c r="A838" s="111"/>
      <c r="B838" s="112"/>
      <c r="C838" s="113"/>
      <c r="D838" s="113"/>
      <c r="E838" s="112"/>
      <c r="F838" s="115"/>
      <c r="G838" s="115"/>
      <c r="H838" s="115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</row>
    <row r="839" spans="1:26" ht="15.75" customHeight="1" x14ac:dyDescent="0.25">
      <c r="A839" s="111"/>
      <c r="B839" s="112"/>
      <c r="C839" s="113"/>
      <c r="D839" s="113"/>
      <c r="E839" s="112"/>
      <c r="F839" s="115"/>
      <c r="G839" s="115"/>
      <c r="H839" s="115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</row>
    <row r="840" spans="1:26" ht="15.75" customHeight="1" x14ac:dyDescent="0.25">
      <c r="A840" s="111"/>
      <c r="B840" s="112"/>
      <c r="C840" s="113"/>
      <c r="D840" s="113"/>
      <c r="E840" s="112"/>
      <c r="F840" s="115"/>
      <c r="G840" s="115"/>
      <c r="H840" s="115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</row>
    <row r="841" spans="1:26" ht="15.75" customHeight="1" x14ac:dyDescent="0.25">
      <c r="A841" s="111"/>
      <c r="B841" s="112"/>
      <c r="C841" s="113"/>
      <c r="D841" s="113"/>
      <c r="E841" s="112"/>
      <c r="F841" s="115"/>
      <c r="G841" s="115"/>
      <c r="H841" s="115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</row>
    <row r="842" spans="1:26" ht="15.75" customHeight="1" x14ac:dyDescent="0.25">
      <c r="A842" s="111"/>
      <c r="B842" s="112"/>
      <c r="C842" s="113"/>
      <c r="D842" s="113"/>
      <c r="E842" s="112"/>
      <c r="F842" s="115"/>
      <c r="G842" s="115"/>
      <c r="H842" s="115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</row>
    <row r="843" spans="1:26" ht="15.75" customHeight="1" x14ac:dyDescent="0.25">
      <c r="A843" s="111"/>
      <c r="B843" s="112"/>
      <c r="C843" s="113"/>
      <c r="D843" s="113"/>
      <c r="E843" s="112"/>
      <c r="F843" s="115"/>
      <c r="G843" s="115"/>
      <c r="H843" s="115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</row>
    <row r="844" spans="1:26" ht="15.75" customHeight="1" x14ac:dyDescent="0.25">
      <c r="A844" s="111"/>
      <c r="B844" s="112"/>
      <c r="C844" s="113"/>
      <c r="D844" s="113"/>
      <c r="E844" s="112"/>
      <c r="F844" s="115"/>
      <c r="G844" s="115"/>
      <c r="H844" s="115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</row>
    <row r="845" spans="1:26" ht="15.75" customHeight="1" x14ac:dyDescent="0.25">
      <c r="A845" s="111"/>
      <c r="B845" s="112"/>
      <c r="C845" s="113"/>
      <c r="D845" s="113"/>
      <c r="E845" s="112"/>
      <c r="F845" s="115"/>
      <c r="G845" s="115"/>
      <c r="H845" s="115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</row>
    <row r="846" spans="1:26" ht="15.75" customHeight="1" x14ac:dyDescent="0.25">
      <c r="A846" s="111"/>
      <c r="B846" s="112"/>
      <c r="C846" s="113"/>
      <c r="D846" s="113"/>
      <c r="E846" s="112"/>
      <c r="F846" s="115"/>
      <c r="G846" s="115"/>
      <c r="H846" s="115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</row>
    <row r="847" spans="1:26" ht="15.75" customHeight="1" x14ac:dyDescent="0.25">
      <c r="A847" s="111"/>
      <c r="B847" s="112"/>
      <c r="C847" s="113"/>
      <c r="D847" s="113"/>
      <c r="E847" s="112"/>
      <c r="F847" s="115"/>
      <c r="G847" s="115"/>
      <c r="H847" s="115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</row>
    <row r="848" spans="1:26" ht="15.75" customHeight="1" x14ac:dyDescent="0.25">
      <c r="A848" s="111"/>
      <c r="B848" s="112"/>
      <c r="C848" s="113"/>
      <c r="D848" s="113"/>
      <c r="E848" s="112"/>
      <c r="F848" s="115"/>
      <c r="G848" s="115"/>
      <c r="H848" s="115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</row>
    <row r="849" spans="1:26" ht="15.75" customHeight="1" x14ac:dyDescent="0.25">
      <c r="A849" s="111"/>
      <c r="B849" s="112"/>
      <c r="C849" s="113"/>
      <c r="D849" s="113"/>
      <c r="E849" s="112"/>
      <c r="F849" s="115"/>
      <c r="G849" s="115"/>
      <c r="H849" s="115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</row>
    <row r="850" spans="1:26" ht="15.75" customHeight="1" x14ac:dyDescent="0.25">
      <c r="A850" s="111"/>
      <c r="B850" s="112"/>
      <c r="C850" s="113"/>
      <c r="D850" s="113"/>
      <c r="E850" s="112"/>
      <c r="F850" s="115"/>
      <c r="G850" s="115"/>
      <c r="H850" s="115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</row>
    <row r="851" spans="1:26" ht="15.75" customHeight="1" x14ac:dyDescent="0.25">
      <c r="A851" s="111"/>
      <c r="B851" s="112"/>
      <c r="C851" s="113"/>
      <c r="D851" s="113"/>
      <c r="E851" s="112"/>
      <c r="F851" s="115"/>
      <c r="G851" s="115"/>
      <c r="H851" s="115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</row>
    <row r="852" spans="1:26" ht="15.75" customHeight="1" x14ac:dyDescent="0.25">
      <c r="A852" s="111"/>
      <c r="B852" s="112"/>
      <c r="C852" s="113"/>
      <c r="D852" s="113"/>
      <c r="E852" s="112"/>
      <c r="F852" s="115"/>
      <c r="G852" s="115"/>
      <c r="H852" s="115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</row>
    <row r="853" spans="1:26" ht="15.75" customHeight="1" x14ac:dyDescent="0.25">
      <c r="A853" s="111"/>
      <c r="B853" s="112"/>
      <c r="C853" s="113"/>
      <c r="D853" s="113"/>
      <c r="E853" s="112"/>
      <c r="F853" s="115"/>
      <c r="G853" s="115"/>
      <c r="H853" s="115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</row>
    <row r="854" spans="1:26" ht="15.75" customHeight="1" x14ac:dyDescent="0.25">
      <c r="A854" s="111"/>
      <c r="B854" s="112"/>
      <c r="C854" s="113"/>
      <c r="D854" s="113"/>
      <c r="E854" s="112"/>
      <c r="F854" s="115"/>
      <c r="G854" s="115"/>
      <c r="H854" s="115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</row>
    <row r="855" spans="1:26" ht="15.75" customHeight="1" x14ac:dyDescent="0.25">
      <c r="A855" s="111"/>
      <c r="B855" s="112"/>
      <c r="C855" s="113"/>
      <c r="D855" s="113"/>
      <c r="E855" s="112"/>
      <c r="F855" s="115"/>
      <c r="G855" s="115"/>
      <c r="H855" s="115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</row>
    <row r="856" spans="1:26" ht="15.75" customHeight="1" x14ac:dyDescent="0.25">
      <c r="A856" s="111"/>
      <c r="B856" s="112"/>
      <c r="C856" s="113"/>
      <c r="D856" s="113"/>
      <c r="E856" s="112"/>
      <c r="F856" s="115"/>
      <c r="G856" s="115"/>
      <c r="H856" s="115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</row>
    <row r="857" spans="1:26" ht="15.75" customHeight="1" x14ac:dyDescent="0.25">
      <c r="A857" s="111"/>
      <c r="B857" s="112"/>
      <c r="C857" s="113"/>
      <c r="D857" s="113"/>
      <c r="E857" s="112"/>
      <c r="F857" s="115"/>
      <c r="G857" s="115"/>
      <c r="H857" s="115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</row>
    <row r="858" spans="1:26" ht="15.75" customHeight="1" x14ac:dyDescent="0.25">
      <c r="A858" s="111"/>
      <c r="B858" s="112"/>
      <c r="C858" s="113"/>
      <c r="D858" s="113"/>
      <c r="E858" s="112"/>
      <c r="F858" s="115"/>
      <c r="G858" s="115"/>
      <c r="H858" s="115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</row>
    <row r="859" spans="1:26" ht="15.75" customHeight="1" x14ac:dyDescent="0.25">
      <c r="A859" s="111"/>
      <c r="B859" s="112"/>
      <c r="C859" s="113"/>
      <c r="D859" s="113"/>
      <c r="E859" s="112"/>
      <c r="F859" s="115"/>
      <c r="G859" s="115"/>
      <c r="H859" s="115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</row>
    <row r="860" spans="1:26" ht="15.75" customHeight="1" x14ac:dyDescent="0.25">
      <c r="A860" s="111"/>
      <c r="B860" s="112"/>
      <c r="C860" s="113"/>
      <c r="D860" s="113"/>
      <c r="E860" s="112"/>
      <c r="F860" s="115"/>
      <c r="G860" s="115"/>
      <c r="H860" s="115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</row>
    <row r="861" spans="1:26" ht="15.75" customHeight="1" x14ac:dyDescent="0.25">
      <c r="A861" s="111"/>
      <c r="B861" s="112"/>
      <c r="C861" s="113"/>
      <c r="D861" s="113"/>
      <c r="E861" s="112"/>
      <c r="F861" s="115"/>
      <c r="G861" s="115"/>
      <c r="H861" s="115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</row>
    <row r="862" spans="1:26" ht="15.75" customHeight="1" x14ac:dyDescent="0.25">
      <c r="A862" s="111"/>
      <c r="B862" s="112"/>
      <c r="C862" s="113"/>
      <c r="D862" s="113"/>
      <c r="E862" s="112"/>
      <c r="F862" s="115"/>
      <c r="G862" s="115"/>
      <c r="H862" s="115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</row>
    <row r="863" spans="1:26" ht="15.75" customHeight="1" x14ac:dyDescent="0.25">
      <c r="A863" s="111"/>
      <c r="B863" s="112"/>
      <c r="C863" s="113"/>
      <c r="D863" s="113"/>
      <c r="E863" s="112"/>
      <c r="F863" s="115"/>
      <c r="G863" s="115"/>
      <c r="H863" s="115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</row>
    <row r="864" spans="1:26" ht="15.75" customHeight="1" x14ac:dyDescent="0.25">
      <c r="A864" s="111"/>
      <c r="B864" s="112"/>
      <c r="C864" s="113"/>
      <c r="D864" s="113"/>
      <c r="E864" s="112"/>
      <c r="F864" s="115"/>
      <c r="G864" s="115"/>
      <c r="H864" s="115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</row>
    <row r="865" spans="1:26" ht="15.75" customHeight="1" x14ac:dyDescent="0.25">
      <c r="A865" s="111"/>
      <c r="B865" s="112"/>
      <c r="C865" s="113"/>
      <c r="D865" s="113"/>
      <c r="E865" s="112"/>
      <c r="F865" s="115"/>
      <c r="G865" s="115"/>
      <c r="H865" s="115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</row>
    <row r="866" spans="1:26" ht="15.75" customHeight="1" x14ac:dyDescent="0.25">
      <c r="A866" s="111"/>
      <c r="B866" s="112"/>
      <c r="C866" s="113"/>
      <c r="D866" s="113"/>
      <c r="E866" s="112"/>
      <c r="F866" s="115"/>
      <c r="G866" s="115"/>
      <c r="H866" s="115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</row>
    <row r="867" spans="1:26" ht="15.75" customHeight="1" x14ac:dyDescent="0.25">
      <c r="A867" s="111"/>
      <c r="B867" s="112"/>
      <c r="C867" s="113"/>
      <c r="D867" s="113"/>
      <c r="E867" s="112"/>
      <c r="F867" s="115"/>
      <c r="G867" s="115"/>
      <c r="H867" s="115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</row>
    <row r="868" spans="1:26" ht="15.75" customHeight="1" x14ac:dyDescent="0.25">
      <c r="A868" s="111"/>
      <c r="B868" s="112"/>
      <c r="C868" s="113"/>
      <c r="D868" s="113"/>
      <c r="E868" s="112"/>
      <c r="F868" s="115"/>
      <c r="G868" s="115"/>
      <c r="H868" s="115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</row>
    <row r="869" spans="1:26" ht="15.75" customHeight="1" x14ac:dyDescent="0.25">
      <c r="A869" s="111"/>
      <c r="B869" s="112"/>
      <c r="C869" s="113"/>
      <c r="D869" s="113"/>
      <c r="E869" s="112"/>
      <c r="F869" s="115"/>
      <c r="G869" s="115"/>
      <c r="H869" s="115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</row>
    <row r="870" spans="1:26" ht="15.75" customHeight="1" x14ac:dyDescent="0.25">
      <c r="A870" s="111"/>
      <c r="B870" s="112"/>
      <c r="C870" s="113"/>
      <c r="D870" s="113"/>
      <c r="E870" s="112"/>
      <c r="F870" s="115"/>
      <c r="G870" s="115"/>
      <c r="H870" s="115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</row>
    <row r="871" spans="1:26" ht="15.75" customHeight="1" x14ac:dyDescent="0.25">
      <c r="A871" s="111"/>
      <c r="B871" s="112"/>
      <c r="C871" s="113"/>
      <c r="D871" s="113"/>
      <c r="E871" s="112"/>
      <c r="F871" s="115"/>
      <c r="G871" s="115"/>
      <c r="H871" s="115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</row>
    <row r="872" spans="1:26" ht="15.75" customHeight="1" x14ac:dyDescent="0.25">
      <c r="A872" s="111"/>
      <c r="B872" s="112"/>
      <c r="C872" s="113"/>
      <c r="D872" s="113"/>
      <c r="E872" s="112"/>
      <c r="F872" s="115"/>
      <c r="G872" s="115"/>
      <c r="H872" s="115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</row>
    <row r="873" spans="1:26" ht="15.75" customHeight="1" x14ac:dyDescent="0.25">
      <c r="A873" s="111"/>
      <c r="B873" s="112"/>
      <c r="C873" s="113"/>
      <c r="D873" s="113"/>
      <c r="E873" s="112"/>
      <c r="F873" s="115"/>
      <c r="G873" s="115"/>
      <c r="H873" s="115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</row>
    <row r="874" spans="1:26" ht="15.75" customHeight="1" x14ac:dyDescent="0.25">
      <c r="A874" s="111"/>
      <c r="B874" s="112"/>
      <c r="C874" s="113"/>
      <c r="D874" s="113"/>
      <c r="E874" s="112"/>
      <c r="F874" s="115"/>
      <c r="G874" s="115"/>
      <c r="H874" s="115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</row>
    <row r="875" spans="1:26" ht="15.75" customHeight="1" x14ac:dyDescent="0.25">
      <c r="A875" s="111"/>
      <c r="B875" s="112"/>
      <c r="C875" s="113"/>
      <c r="D875" s="113"/>
      <c r="E875" s="112"/>
      <c r="F875" s="115"/>
      <c r="G875" s="115"/>
      <c r="H875" s="115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</row>
    <row r="876" spans="1:26" ht="15.75" customHeight="1" x14ac:dyDescent="0.25">
      <c r="A876" s="111"/>
      <c r="B876" s="112"/>
      <c r="C876" s="113"/>
      <c r="D876" s="113"/>
      <c r="E876" s="112"/>
      <c r="F876" s="115"/>
      <c r="G876" s="115"/>
      <c r="H876" s="115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</row>
    <row r="877" spans="1:26" ht="15.75" customHeight="1" x14ac:dyDescent="0.25">
      <c r="A877" s="111"/>
      <c r="B877" s="112"/>
      <c r="C877" s="113"/>
      <c r="D877" s="113"/>
      <c r="E877" s="112"/>
      <c r="F877" s="115"/>
      <c r="G877" s="115"/>
      <c r="H877" s="115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</row>
    <row r="878" spans="1:26" ht="15.75" customHeight="1" x14ac:dyDescent="0.25">
      <c r="A878" s="111"/>
      <c r="B878" s="112"/>
      <c r="C878" s="113"/>
      <c r="D878" s="113"/>
      <c r="E878" s="112"/>
      <c r="F878" s="115"/>
      <c r="G878" s="115"/>
      <c r="H878" s="115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</row>
    <row r="879" spans="1:26" ht="15.75" customHeight="1" x14ac:dyDescent="0.25">
      <c r="A879" s="111"/>
      <c r="B879" s="112"/>
      <c r="C879" s="113"/>
      <c r="D879" s="113"/>
      <c r="E879" s="112"/>
      <c r="F879" s="115"/>
      <c r="G879" s="115"/>
      <c r="H879" s="115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</row>
    <row r="880" spans="1:26" ht="15.75" customHeight="1" x14ac:dyDescent="0.25">
      <c r="A880" s="111"/>
      <c r="B880" s="112"/>
      <c r="C880" s="113"/>
      <c r="D880" s="113"/>
      <c r="E880" s="112"/>
      <c r="F880" s="115"/>
      <c r="G880" s="115"/>
      <c r="H880" s="115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</row>
    <row r="881" spans="1:26" ht="15.75" customHeight="1" x14ac:dyDescent="0.25">
      <c r="A881" s="111"/>
      <c r="B881" s="112"/>
      <c r="C881" s="113"/>
      <c r="D881" s="113"/>
      <c r="E881" s="112"/>
      <c r="F881" s="115"/>
      <c r="G881" s="115"/>
      <c r="H881" s="115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</row>
    <row r="882" spans="1:26" ht="15.75" customHeight="1" x14ac:dyDescent="0.25">
      <c r="A882" s="111"/>
      <c r="B882" s="112"/>
      <c r="C882" s="113"/>
      <c r="D882" s="113"/>
      <c r="E882" s="112"/>
      <c r="F882" s="115"/>
      <c r="G882" s="115"/>
      <c r="H882" s="115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</row>
    <row r="883" spans="1:26" ht="15.75" customHeight="1" x14ac:dyDescent="0.25">
      <c r="A883" s="111"/>
      <c r="B883" s="112"/>
      <c r="C883" s="113"/>
      <c r="D883" s="113"/>
      <c r="E883" s="112"/>
      <c r="F883" s="115"/>
      <c r="G883" s="115"/>
      <c r="H883" s="115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</row>
    <row r="884" spans="1:26" ht="15.75" customHeight="1" x14ac:dyDescent="0.25">
      <c r="A884" s="111"/>
      <c r="B884" s="112"/>
      <c r="C884" s="113"/>
      <c r="D884" s="113"/>
      <c r="E884" s="112"/>
      <c r="F884" s="115"/>
      <c r="G884" s="115"/>
      <c r="H884" s="115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</row>
    <row r="885" spans="1:26" ht="15.75" customHeight="1" x14ac:dyDescent="0.25">
      <c r="A885" s="111"/>
      <c r="B885" s="112"/>
      <c r="C885" s="113"/>
      <c r="D885" s="113"/>
      <c r="E885" s="112"/>
      <c r="F885" s="115"/>
      <c r="G885" s="115"/>
      <c r="H885" s="115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</row>
    <row r="886" spans="1:26" ht="15.75" customHeight="1" x14ac:dyDescent="0.25">
      <c r="A886" s="111"/>
      <c r="B886" s="112"/>
      <c r="C886" s="113"/>
      <c r="D886" s="113"/>
      <c r="E886" s="112"/>
      <c r="F886" s="115"/>
      <c r="G886" s="115"/>
      <c r="H886" s="115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</row>
    <row r="887" spans="1:26" ht="15.75" customHeight="1" x14ac:dyDescent="0.25">
      <c r="A887" s="111"/>
      <c r="B887" s="112"/>
      <c r="C887" s="113"/>
      <c r="D887" s="113"/>
      <c r="E887" s="112"/>
      <c r="F887" s="115"/>
      <c r="G887" s="115"/>
      <c r="H887" s="115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</row>
    <row r="888" spans="1:26" ht="15.75" customHeight="1" x14ac:dyDescent="0.25">
      <c r="A888" s="111"/>
      <c r="B888" s="112"/>
      <c r="C888" s="113"/>
      <c r="D888" s="113"/>
      <c r="E888" s="112"/>
      <c r="F888" s="115"/>
      <c r="G888" s="115"/>
      <c r="H888" s="115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</row>
    <row r="889" spans="1:26" ht="15.75" customHeight="1" x14ac:dyDescent="0.25">
      <c r="A889" s="111"/>
      <c r="B889" s="112"/>
      <c r="C889" s="113"/>
      <c r="D889" s="113"/>
      <c r="E889" s="112"/>
      <c r="F889" s="115"/>
      <c r="G889" s="115"/>
      <c r="H889" s="115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</row>
    <row r="890" spans="1:26" ht="15.75" customHeight="1" x14ac:dyDescent="0.25">
      <c r="A890" s="111"/>
      <c r="B890" s="112"/>
      <c r="C890" s="113"/>
      <c r="D890" s="113"/>
      <c r="E890" s="112"/>
      <c r="F890" s="115"/>
      <c r="G890" s="115"/>
      <c r="H890" s="115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</row>
    <row r="891" spans="1:26" ht="15.75" customHeight="1" x14ac:dyDescent="0.25">
      <c r="A891" s="111"/>
      <c r="B891" s="112"/>
      <c r="C891" s="113"/>
      <c r="D891" s="113"/>
      <c r="E891" s="112"/>
      <c r="F891" s="115"/>
      <c r="G891" s="115"/>
      <c r="H891" s="115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</row>
    <row r="892" spans="1:26" ht="15.75" customHeight="1" x14ac:dyDescent="0.25">
      <c r="A892" s="111"/>
      <c r="B892" s="112"/>
      <c r="C892" s="113"/>
      <c r="D892" s="113"/>
      <c r="E892" s="112"/>
      <c r="F892" s="115"/>
      <c r="G892" s="115"/>
      <c r="H892" s="115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</row>
    <row r="893" spans="1:26" ht="15.75" customHeight="1" x14ac:dyDescent="0.25">
      <c r="A893" s="111"/>
      <c r="B893" s="112"/>
      <c r="C893" s="113"/>
      <c r="D893" s="113"/>
      <c r="E893" s="112"/>
      <c r="F893" s="115"/>
      <c r="G893" s="115"/>
      <c r="H893" s="115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</row>
    <row r="894" spans="1:26" ht="15.75" customHeight="1" x14ac:dyDescent="0.25">
      <c r="A894" s="111"/>
      <c r="B894" s="112"/>
      <c r="C894" s="113"/>
      <c r="D894" s="113"/>
      <c r="E894" s="112"/>
      <c r="F894" s="115"/>
      <c r="G894" s="115"/>
      <c r="H894" s="115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</row>
    <row r="895" spans="1:26" ht="15.75" customHeight="1" x14ac:dyDescent="0.25">
      <c r="A895" s="111"/>
      <c r="B895" s="112"/>
      <c r="C895" s="113"/>
      <c r="D895" s="113"/>
      <c r="E895" s="112"/>
      <c r="F895" s="115"/>
      <c r="G895" s="115"/>
      <c r="H895" s="115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</row>
    <row r="896" spans="1:26" ht="15.75" customHeight="1" x14ac:dyDescent="0.25">
      <c r="A896" s="111"/>
      <c r="B896" s="112"/>
      <c r="C896" s="113"/>
      <c r="D896" s="113"/>
      <c r="E896" s="112"/>
      <c r="F896" s="115"/>
      <c r="G896" s="115"/>
      <c r="H896" s="115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</row>
    <row r="897" spans="1:26" ht="15.75" customHeight="1" x14ac:dyDescent="0.25">
      <c r="A897" s="111"/>
      <c r="B897" s="112"/>
      <c r="C897" s="113"/>
      <c r="D897" s="113"/>
      <c r="E897" s="112"/>
      <c r="F897" s="115"/>
      <c r="G897" s="115"/>
      <c r="H897" s="115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</row>
    <row r="898" spans="1:26" ht="15.75" customHeight="1" x14ac:dyDescent="0.25">
      <c r="A898" s="111"/>
      <c r="B898" s="112"/>
      <c r="C898" s="113"/>
      <c r="D898" s="113"/>
      <c r="E898" s="112"/>
      <c r="F898" s="115"/>
      <c r="G898" s="115"/>
      <c r="H898" s="115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</row>
    <row r="899" spans="1:26" ht="15.75" customHeight="1" x14ac:dyDescent="0.25">
      <c r="A899" s="111"/>
      <c r="B899" s="112"/>
      <c r="C899" s="113"/>
      <c r="D899" s="113"/>
      <c r="E899" s="112"/>
      <c r="F899" s="115"/>
      <c r="G899" s="115"/>
      <c r="H899" s="115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</row>
    <row r="900" spans="1:26" ht="15.75" customHeight="1" x14ac:dyDescent="0.25">
      <c r="A900" s="111"/>
      <c r="B900" s="112"/>
      <c r="C900" s="113"/>
      <c r="D900" s="113"/>
      <c r="E900" s="112"/>
      <c r="F900" s="115"/>
      <c r="G900" s="115"/>
      <c r="H900" s="115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</row>
    <row r="901" spans="1:26" ht="15.75" customHeight="1" x14ac:dyDescent="0.25">
      <c r="A901" s="111"/>
      <c r="B901" s="112"/>
      <c r="C901" s="113"/>
      <c r="D901" s="113"/>
      <c r="E901" s="112"/>
      <c r="F901" s="115"/>
      <c r="G901" s="115"/>
      <c r="H901" s="115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</row>
    <row r="902" spans="1:26" ht="15.75" customHeight="1" x14ac:dyDescent="0.25">
      <c r="A902" s="111"/>
      <c r="B902" s="112"/>
      <c r="C902" s="113"/>
      <c r="D902" s="113"/>
      <c r="E902" s="112"/>
      <c r="F902" s="115"/>
      <c r="G902" s="115"/>
      <c r="H902" s="115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</row>
    <row r="903" spans="1:26" ht="15.75" customHeight="1" x14ac:dyDescent="0.25">
      <c r="A903" s="111"/>
      <c r="B903" s="112"/>
      <c r="C903" s="113"/>
      <c r="D903" s="113"/>
      <c r="E903" s="112"/>
      <c r="F903" s="115"/>
      <c r="G903" s="115"/>
      <c r="H903" s="115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</row>
    <row r="904" spans="1:26" ht="15.75" customHeight="1" x14ac:dyDescent="0.25">
      <c r="A904" s="111"/>
      <c r="B904" s="112"/>
      <c r="C904" s="113"/>
      <c r="D904" s="113"/>
      <c r="E904" s="112"/>
      <c r="F904" s="115"/>
      <c r="G904" s="115"/>
      <c r="H904" s="115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</row>
    <row r="905" spans="1:26" ht="15.75" customHeight="1" x14ac:dyDescent="0.25">
      <c r="A905" s="111"/>
      <c r="B905" s="112"/>
      <c r="C905" s="113"/>
      <c r="D905" s="113"/>
      <c r="E905" s="112"/>
      <c r="F905" s="115"/>
      <c r="G905" s="115"/>
      <c r="H905" s="115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</row>
    <row r="906" spans="1:26" ht="15.75" customHeight="1" x14ac:dyDescent="0.25">
      <c r="A906" s="111"/>
      <c r="B906" s="112"/>
      <c r="C906" s="113"/>
      <c r="D906" s="113"/>
      <c r="E906" s="112"/>
      <c r="F906" s="115"/>
      <c r="G906" s="115"/>
      <c r="H906" s="115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</row>
    <row r="907" spans="1:26" ht="15.75" customHeight="1" x14ac:dyDescent="0.25">
      <c r="A907" s="111"/>
      <c r="B907" s="112"/>
      <c r="C907" s="113"/>
      <c r="D907" s="113"/>
      <c r="E907" s="112"/>
      <c r="F907" s="115"/>
      <c r="G907" s="115"/>
      <c r="H907" s="115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</row>
    <row r="908" spans="1:26" ht="15.75" customHeight="1" x14ac:dyDescent="0.25">
      <c r="A908" s="111"/>
      <c r="B908" s="112"/>
      <c r="C908" s="113"/>
      <c r="D908" s="113"/>
      <c r="E908" s="112"/>
      <c r="F908" s="115"/>
      <c r="G908" s="115"/>
      <c r="H908" s="115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</row>
    <row r="909" spans="1:26" ht="15.75" customHeight="1" x14ac:dyDescent="0.25">
      <c r="A909" s="111"/>
      <c r="B909" s="112"/>
      <c r="C909" s="113"/>
      <c r="D909" s="113"/>
      <c r="E909" s="112"/>
      <c r="F909" s="115"/>
      <c r="G909" s="115"/>
      <c r="H909" s="115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</row>
    <row r="910" spans="1:26" ht="15.75" customHeight="1" x14ac:dyDescent="0.25">
      <c r="A910" s="111"/>
      <c r="B910" s="112"/>
      <c r="C910" s="113"/>
      <c r="D910" s="113"/>
      <c r="E910" s="112"/>
      <c r="F910" s="115"/>
      <c r="G910" s="115"/>
      <c r="H910" s="115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</row>
    <row r="911" spans="1:26" ht="15.75" customHeight="1" x14ac:dyDescent="0.25">
      <c r="A911" s="111"/>
      <c r="B911" s="112"/>
      <c r="C911" s="113"/>
      <c r="D911" s="113"/>
      <c r="E911" s="112"/>
      <c r="F911" s="115"/>
      <c r="G911" s="115"/>
      <c r="H911" s="115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</row>
    <row r="912" spans="1:26" ht="15.75" customHeight="1" x14ac:dyDescent="0.25">
      <c r="A912" s="111"/>
      <c r="B912" s="112"/>
      <c r="C912" s="113"/>
      <c r="D912" s="113"/>
      <c r="E912" s="112"/>
      <c r="F912" s="115"/>
      <c r="G912" s="115"/>
      <c r="H912" s="115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</row>
    <row r="913" spans="1:26" ht="15.75" customHeight="1" x14ac:dyDescent="0.25">
      <c r="A913" s="111"/>
      <c r="B913" s="112"/>
      <c r="C913" s="113"/>
      <c r="D913" s="113"/>
      <c r="E913" s="112"/>
      <c r="F913" s="115"/>
      <c r="G913" s="115"/>
      <c r="H913" s="115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</row>
    <row r="914" spans="1:26" ht="15.75" customHeight="1" x14ac:dyDescent="0.25">
      <c r="A914" s="111"/>
      <c r="B914" s="112"/>
      <c r="C914" s="113"/>
      <c r="D914" s="113"/>
      <c r="E914" s="112"/>
      <c r="F914" s="115"/>
      <c r="G914" s="115"/>
      <c r="H914" s="115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</row>
    <row r="915" spans="1:26" ht="15.75" customHeight="1" x14ac:dyDescent="0.25">
      <c r="A915" s="111"/>
      <c r="B915" s="112"/>
      <c r="C915" s="113"/>
      <c r="D915" s="113"/>
      <c r="E915" s="112"/>
      <c r="F915" s="115"/>
      <c r="G915" s="115"/>
      <c r="H915" s="115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</row>
    <row r="916" spans="1:26" ht="15.75" customHeight="1" x14ac:dyDescent="0.25">
      <c r="A916" s="111"/>
      <c r="B916" s="112"/>
      <c r="C916" s="113"/>
      <c r="D916" s="113"/>
      <c r="E916" s="112"/>
      <c r="F916" s="115"/>
      <c r="G916" s="115"/>
      <c r="H916" s="115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</row>
    <row r="917" spans="1:26" ht="15.75" customHeight="1" x14ac:dyDescent="0.25">
      <c r="A917" s="111"/>
      <c r="B917" s="112"/>
      <c r="C917" s="113"/>
      <c r="D917" s="113"/>
      <c r="E917" s="112"/>
      <c r="F917" s="115"/>
      <c r="G917" s="115"/>
      <c r="H917" s="115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</row>
    <row r="918" spans="1:26" ht="15.75" customHeight="1" x14ac:dyDescent="0.25">
      <c r="A918" s="111"/>
      <c r="B918" s="112"/>
      <c r="C918" s="113"/>
      <c r="D918" s="113"/>
      <c r="E918" s="112"/>
      <c r="F918" s="115"/>
      <c r="G918" s="115"/>
      <c r="H918" s="115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</row>
    <row r="919" spans="1:26" ht="15.75" customHeight="1" x14ac:dyDescent="0.25">
      <c r="A919" s="111"/>
      <c r="B919" s="112"/>
      <c r="C919" s="113"/>
      <c r="D919" s="113"/>
      <c r="E919" s="112"/>
      <c r="F919" s="115"/>
      <c r="G919" s="115"/>
      <c r="H919" s="115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</row>
    <row r="920" spans="1:26" ht="15.75" customHeight="1" x14ac:dyDescent="0.25">
      <c r="A920" s="111"/>
      <c r="B920" s="112"/>
      <c r="C920" s="113"/>
      <c r="D920" s="113"/>
      <c r="E920" s="112"/>
      <c r="F920" s="115"/>
      <c r="G920" s="115"/>
      <c r="H920" s="115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</row>
    <row r="921" spans="1:26" ht="15.75" customHeight="1" x14ac:dyDescent="0.25">
      <c r="A921" s="111"/>
      <c r="B921" s="112"/>
      <c r="C921" s="113"/>
      <c r="D921" s="113"/>
      <c r="E921" s="112"/>
      <c r="F921" s="115"/>
      <c r="G921" s="115"/>
      <c r="H921" s="115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</row>
    <row r="922" spans="1:26" ht="15.75" customHeight="1" x14ac:dyDescent="0.25">
      <c r="A922" s="111"/>
      <c r="B922" s="112"/>
      <c r="C922" s="113"/>
      <c r="D922" s="113"/>
      <c r="E922" s="112"/>
      <c r="F922" s="115"/>
      <c r="G922" s="115"/>
      <c r="H922" s="115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</row>
    <row r="923" spans="1:26" ht="15.75" customHeight="1" x14ac:dyDescent="0.25">
      <c r="A923" s="111"/>
      <c r="B923" s="112"/>
      <c r="C923" s="113"/>
      <c r="D923" s="113"/>
      <c r="E923" s="112"/>
      <c r="F923" s="115"/>
      <c r="G923" s="115"/>
      <c r="H923" s="115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</row>
    <row r="924" spans="1:26" ht="15.75" customHeight="1" x14ac:dyDescent="0.25">
      <c r="A924" s="111"/>
      <c r="B924" s="112"/>
      <c r="C924" s="113"/>
      <c r="D924" s="113"/>
      <c r="E924" s="112"/>
      <c r="F924" s="115"/>
      <c r="G924" s="115"/>
      <c r="H924" s="115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</row>
    <row r="925" spans="1:26" ht="15.75" customHeight="1" x14ac:dyDescent="0.25">
      <c r="A925" s="111"/>
      <c r="B925" s="112"/>
      <c r="C925" s="113"/>
      <c r="D925" s="113"/>
      <c r="E925" s="112"/>
      <c r="F925" s="115"/>
      <c r="G925" s="115"/>
      <c r="H925" s="115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</row>
    <row r="926" spans="1:26" ht="15.75" customHeight="1" x14ac:dyDescent="0.25">
      <c r="A926" s="111"/>
      <c r="B926" s="112"/>
      <c r="C926" s="113"/>
      <c r="D926" s="113"/>
      <c r="E926" s="112"/>
      <c r="F926" s="115"/>
      <c r="G926" s="115"/>
      <c r="H926" s="115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</row>
    <row r="927" spans="1:26" ht="15.75" customHeight="1" x14ac:dyDescent="0.25">
      <c r="A927" s="111"/>
      <c r="B927" s="112"/>
      <c r="C927" s="113"/>
      <c r="D927" s="113"/>
      <c r="E927" s="112"/>
      <c r="F927" s="115"/>
      <c r="G927" s="115"/>
      <c r="H927" s="115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</row>
    <row r="928" spans="1:26" ht="15.75" customHeight="1" x14ac:dyDescent="0.25">
      <c r="A928" s="111"/>
      <c r="B928" s="112"/>
      <c r="C928" s="113"/>
      <c r="D928" s="113"/>
      <c r="E928" s="112"/>
      <c r="F928" s="115"/>
      <c r="G928" s="115"/>
      <c r="H928" s="115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</row>
    <row r="929" spans="1:26" ht="15.75" customHeight="1" x14ac:dyDescent="0.25">
      <c r="A929" s="111"/>
      <c r="B929" s="112"/>
      <c r="C929" s="113"/>
      <c r="D929" s="113"/>
      <c r="E929" s="112"/>
      <c r="F929" s="115"/>
      <c r="G929" s="115"/>
      <c r="H929" s="115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</row>
    <row r="930" spans="1:26" ht="15.75" customHeight="1" x14ac:dyDescent="0.25">
      <c r="A930" s="111"/>
      <c r="B930" s="112"/>
      <c r="C930" s="113"/>
      <c r="D930" s="113"/>
      <c r="E930" s="112"/>
      <c r="F930" s="115"/>
      <c r="G930" s="115"/>
      <c r="H930" s="115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</row>
    <row r="931" spans="1:26" ht="15.75" customHeight="1" x14ac:dyDescent="0.25">
      <c r="A931" s="111"/>
      <c r="B931" s="112"/>
      <c r="C931" s="113"/>
      <c r="D931" s="113"/>
      <c r="E931" s="112"/>
      <c r="F931" s="115"/>
      <c r="G931" s="115"/>
      <c r="H931" s="115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</row>
    <row r="932" spans="1:26" ht="15.75" customHeight="1" x14ac:dyDescent="0.25">
      <c r="A932" s="111"/>
      <c r="B932" s="112"/>
      <c r="C932" s="113"/>
      <c r="D932" s="113"/>
      <c r="E932" s="112"/>
      <c r="F932" s="115"/>
      <c r="G932" s="115"/>
      <c r="H932" s="115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</row>
    <row r="933" spans="1:26" ht="15.75" customHeight="1" x14ac:dyDescent="0.25">
      <c r="A933" s="111"/>
      <c r="B933" s="112"/>
      <c r="C933" s="113"/>
      <c r="D933" s="113"/>
      <c r="E933" s="112"/>
      <c r="F933" s="115"/>
      <c r="G933" s="115"/>
      <c r="H933" s="115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</row>
    <row r="934" spans="1:26" ht="15.75" customHeight="1" x14ac:dyDescent="0.25">
      <c r="A934" s="111"/>
      <c r="B934" s="112"/>
      <c r="C934" s="113"/>
      <c r="D934" s="113"/>
      <c r="E934" s="112"/>
      <c r="F934" s="115"/>
      <c r="G934" s="115"/>
      <c r="H934" s="115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</row>
    <row r="935" spans="1:26" ht="15.75" customHeight="1" x14ac:dyDescent="0.25">
      <c r="A935" s="111"/>
      <c r="B935" s="112"/>
      <c r="C935" s="113"/>
      <c r="D935" s="113"/>
      <c r="E935" s="112"/>
      <c r="F935" s="115"/>
      <c r="G935" s="115"/>
      <c r="H935" s="115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</row>
    <row r="936" spans="1:26" ht="15.75" customHeight="1" x14ac:dyDescent="0.25">
      <c r="A936" s="111"/>
      <c r="B936" s="112"/>
      <c r="C936" s="113"/>
      <c r="D936" s="113"/>
      <c r="E936" s="112"/>
      <c r="F936" s="115"/>
      <c r="G936" s="115"/>
      <c r="H936" s="115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</row>
    <row r="937" spans="1:26" ht="15.75" customHeight="1" x14ac:dyDescent="0.25">
      <c r="A937" s="111"/>
      <c r="B937" s="112"/>
      <c r="C937" s="113"/>
      <c r="D937" s="113"/>
      <c r="E937" s="112"/>
      <c r="F937" s="115"/>
      <c r="G937" s="115"/>
      <c r="H937" s="115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</row>
    <row r="938" spans="1:26" ht="15.75" customHeight="1" x14ac:dyDescent="0.25">
      <c r="A938" s="111"/>
      <c r="B938" s="112"/>
      <c r="C938" s="113"/>
      <c r="D938" s="113"/>
      <c r="E938" s="112"/>
      <c r="F938" s="115"/>
      <c r="G938" s="115"/>
      <c r="H938" s="115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</row>
    <row r="939" spans="1:26" ht="15.75" customHeight="1" x14ac:dyDescent="0.25">
      <c r="A939" s="111"/>
      <c r="B939" s="112"/>
      <c r="C939" s="113"/>
      <c r="D939" s="113"/>
      <c r="E939" s="112"/>
      <c r="F939" s="115"/>
      <c r="G939" s="115"/>
      <c r="H939" s="115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</row>
    <row r="940" spans="1:26" ht="15.75" customHeight="1" x14ac:dyDescent="0.25">
      <c r="A940" s="111"/>
      <c r="B940" s="112"/>
      <c r="C940" s="113"/>
      <c r="D940" s="113"/>
      <c r="E940" s="112"/>
      <c r="F940" s="115"/>
      <c r="G940" s="115"/>
      <c r="H940" s="115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</row>
    <row r="941" spans="1:26" ht="15.75" customHeight="1" x14ac:dyDescent="0.25">
      <c r="A941" s="111"/>
      <c r="B941" s="112"/>
      <c r="C941" s="113"/>
      <c r="D941" s="113"/>
      <c r="E941" s="112"/>
      <c r="F941" s="115"/>
      <c r="G941" s="115"/>
      <c r="H941" s="115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</row>
    <row r="942" spans="1:26" ht="15.75" customHeight="1" x14ac:dyDescent="0.25">
      <c r="A942" s="111"/>
      <c r="B942" s="112"/>
      <c r="C942" s="113"/>
      <c r="D942" s="113"/>
      <c r="E942" s="112"/>
      <c r="F942" s="115"/>
      <c r="G942" s="115"/>
      <c r="H942" s="115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</row>
    <row r="943" spans="1:26" ht="15.75" customHeight="1" x14ac:dyDescent="0.25">
      <c r="A943" s="111"/>
      <c r="B943" s="112"/>
      <c r="C943" s="113"/>
      <c r="D943" s="113"/>
      <c r="E943" s="112"/>
      <c r="F943" s="115"/>
      <c r="G943" s="115"/>
      <c r="H943" s="115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</row>
    <row r="944" spans="1:26" ht="15.75" customHeight="1" x14ac:dyDescent="0.25">
      <c r="A944" s="111"/>
      <c r="B944" s="112"/>
      <c r="C944" s="113"/>
      <c r="D944" s="113"/>
      <c r="E944" s="112"/>
      <c r="F944" s="115"/>
      <c r="G944" s="115"/>
      <c r="H944" s="115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</row>
    <row r="945" spans="1:26" ht="15.75" customHeight="1" x14ac:dyDescent="0.25">
      <c r="A945" s="111"/>
      <c r="B945" s="112"/>
      <c r="C945" s="113"/>
      <c r="D945" s="113"/>
      <c r="E945" s="112"/>
      <c r="F945" s="115"/>
      <c r="G945" s="115"/>
      <c r="H945" s="115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</row>
    <row r="946" spans="1:26" ht="15.75" customHeight="1" x14ac:dyDescent="0.25">
      <c r="A946" s="111"/>
      <c r="B946" s="112"/>
      <c r="C946" s="113"/>
      <c r="D946" s="113"/>
      <c r="E946" s="112"/>
      <c r="F946" s="115"/>
      <c r="G946" s="115"/>
      <c r="H946" s="115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</row>
    <row r="947" spans="1:26" ht="15.75" customHeight="1" x14ac:dyDescent="0.25">
      <c r="A947" s="111"/>
      <c r="B947" s="112"/>
      <c r="C947" s="113"/>
      <c r="D947" s="113"/>
      <c r="E947" s="112"/>
      <c r="F947" s="115"/>
      <c r="G947" s="115"/>
      <c r="H947" s="115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</row>
    <row r="948" spans="1:26" ht="15.75" customHeight="1" x14ac:dyDescent="0.25">
      <c r="A948" s="111"/>
      <c r="B948" s="112"/>
      <c r="C948" s="113"/>
      <c r="D948" s="113"/>
      <c r="E948" s="112"/>
      <c r="F948" s="115"/>
      <c r="G948" s="115"/>
      <c r="H948" s="115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</row>
    <row r="949" spans="1:26" ht="15.75" customHeight="1" x14ac:dyDescent="0.25">
      <c r="A949" s="111"/>
      <c r="B949" s="112"/>
      <c r="C949" s="113"/>
      <c r="D949" s="113"/>
      <c r="E949" s="112"/>
      <c r="F949" s="115"/>
      <c r="G949" s="115"/>
      <c r="H949" s="115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</row>
    <row r="950" spans="1:26" ht="15.75" customHeight="1" x14ac:dyDescent="0.25">
      <c r="A950" s="111"/>
      <c r="B950" s="112"/>
      <c r="C950" s="113"/>
      <c r="D950" s="113"/>
      <c r="E950" s="112"/>
      <c r="F950" s="115"/>
      <c r="G950" s="115"/>
      <c r="H950" s="115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</row>
    <row r="951" spans="1:26" ht="15.75" customHeight="1" x14ac:dyDescent="0.25">
      <c r="A951" s="111"/>
      <c r="B951" s="112"/>
      <c r="C951" s="113"/>
      <c r="D951" s="113"/>
      <c r="E951" s="112"/>
      <c r="F951" s="115"/>
      <c r="G951" s="115"/>
      <c r="H951" s="115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</row>
    <row r="952" spans="1:26" ht="15.75" customHeight="1" x14ac:dyDescent="0.25">
      <c r="A952" s="111"/>
      <c r="B952" s="112"/>
      <c r="C952" s="113"/>
      <c r="D952" s="113"/>
      <c r="E952" s="112"/>
      <c r="F952" s="115"/>
      <c r="G952" s="115"/>
      <c r="H952" s="115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</row>
    <row r="953" spans="1:26" ht="15.75" customHeight="1" x14ac:dyDescent="0.25">
      <c r="A953" s="111"/>
      <c r="B953" s="112"/>
      <c r="C953" s="113"/>
      <c r="D953" s="113"/>
      <c r="E953" s="112"/>
      <c r="F953" s="115"/>
      <c r="G953" s="115"/>
      <c r="H953" s="115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</row>
    <row r="954" spans="1:26" ht="15.75" customHeight="1" x14ac:dyDescent="0.25">
      <c r="A954" s="111"/>
      <c r="B954" s="112"/>
      <c r="C954" s="113"/>
      <c r="D954" s="113"/>
      <c r="E954" s="112"/>
      <c r="F954" s="115"/>
      <c r="G954" s="115"/>
      <c r="H954" s="115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</row>
    <row r="955" spans="1:26" ht="15.75" customHeight="1" x14ac:dyDescent="0.25">
      <c r="A955" s="111"/>
      <c r="B955" s="112"/>
      <c r="C955" s="113"/>
      <c r="D955" s="113"/>
      <c r="E955" s="112"/>
      <c r="F955" s="115"/>
      <c r="G955" s="115"/>
      <c r="H955" s="115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</row>
    <row r="956" spans="1:26" ht="15.75" customHeight="1" x14ac:dyDescent="0.25">
      <c r="A956" s="111"/>
      <c r="B956" s="112"/>
      <c r="C956" s="113"/>
      <c r="D956" s="113"/>
      <c r="E956" s="112"/>
      <c r="F956" s="115"/>
      <c r="G956" s="115"/>
      <c r="H956" s="115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</row>
    <row r="957" spans="1:26" ht="15.75" customHeight="1" x14ac:dyDescent="0.25">
      <c r="A957" s="111"/>
      <c r="B957" s="112"/>
      <c r="C957" s="113"/>
      <c r="D957" s="113"/>
      <c r="E957" s="112"/>
      <c r="F957" s="115"/>
      <c r="G957" s="115"/>
      <c r="H957" s="115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</row>
    <row r="958" spans="1:26" ht="15.75" customHeight="1" x14ac:dyDescent="0.25">
      <c r="A958" s="111"/>
      <c r="B958" s="112"/>
      <c r="C958" s="113"/>
      <c r="D958" s="113"/>
      <c r="E958" s="112"/>
      <c r="F958" s="115"/>
      <c r="G958" s="115"/>
      <c r="H958" s="115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</row>
    <row r="959" spans="1:26" ht="15.75" customHeight="1" x14ac:dyDescent="0.25">
      <c r="A959" s="111"/>
      <c r="B959" s="112"/>
      <c r="C959" s="113"/>
      <c r="D959" s="113"/>
      <c r="E959" s="112"/>
      <c r="F959" s="115"/>
      <c r="G959" s="115"/>
      <c r="H959" s="115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</row>
    <row r="960" spans="1:26" ht="15.75" customHeight="1" x14ac:dyDescent="0.25">
      <c r="A960" s="111"/>
      <c r="B960" s="112"/>
      <c r="C960" s="113"/>
      <c r="D960" s="113"/>
      <c r="E960" s="112"/>
      <c r="F960" s="115"/>
      <c r="G960" s="115"/>
      <c r="H960" s="115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</row>
    <row r="961" spans="1:26" ht="15.75" customHeight="1" x14ac:dyDescent="0.25">
      <c r="A961" s="111"/>
      <c r="B961" s="112"/>
      <c r="C961" s="113"/>
      <c r="D961" s="113"/>
      <c r="E961" s="112"/>
      <c r="F961" s="115"/>
      <c r="G961" s="115"/>
      <c r="H961" s="115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</row>
    <row r="962" spans="1:26" ht="15.75" customHeight="1" x14ac:dyDescent="0.25">
      <c r="A962" s="111"/>
      <c r="B962" s="112"/>
      <c r="C962" s="113"/>
      <c r="D962" s="113"/>
      <c r="E962" s="112"/>
      <c r="F962" s="115"/>
      <c r="G962" s="115"/>
      <c r="H962" s="115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</row>
    <row r="963" spans="1:26" ht="15.75" customHeight="1" x14ac:dyDescent="0.25">
      <c r="A963" s="111"/>
      <c r="B963" s="112"/>
      <c r="C963" s="113"/>
      <c r="D963" s="113"/>
      <c r="E963" s="112"/>
      <c r="F963" s="115"/>
      <c r="G963" s="115"/>
      <c r="H963" s="115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</row>
    <row r="964" spans="1:26" ht="15.75" customHeight="1" x14ac:dyDescent="0.25">
      <c r="A964" s="111"/>
      <c r="B964" s="112"/>
      <c r="C964" s="113"/>
      <c r="D964" s="113"/>
      <c r="E964" s="112"/>
      <c r="F964" s="115"/>
      <c r="G964" s="115"/>
      <c r="H964" s="115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</row>
    <row r="965" spans="1:26" ht="15.75" customHeight="1" x14ac:dyDescent="0.25">
      <c r="A965" s="111"/>
      <c r="B965" s="112"/>
      <c r="C965" s="113"/>
      <c r="D965" s="113"/>
      <c r="E965" s="112"/>
      <c r="F965" s="115"/>
      <c r="G965" s="115"/>
      <c r="H965" s="115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</row>
    <row r="966" spans="1:26" ht="15.75" customHeight="1" x14ac:dyDescent="0.25">
      <c r="A966" s="111"/>
      <c r="B966" s="112"/>
      <c r="C966" s="113"/>
      <c r="D966" s="113"/>
      <c r="E966" s="112"/>
      <c r="F966" s="115"/>
      <c r="G966" s="115"/>
      <c r="H966" s="115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</row>
    <row r="967" spans="1:26" ht="15.75" customHeight="1" x14ac:dyDescent="0.25">
      <c r="A967" s="111"/>
      <c r="B967" s="112"/>
      <c r="C967" s="113"/>
      <c r="D967" s="113"/>
      <c r="E967" s="112"/>
      <c r="F967" s="115"/>
      <c r="G967" s="115"/>
      <c r="H967" s="115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</row>
    <row r="968" spans="1:26" ht="15.75" customHeight="1" x14ac:dyDescent="0.25">
      <c r="A968" s="111"/>
      <c r="B968" s="112"/>
      <c r="C968" s="113"/>
      <c r="D968" s="113"/>
      <c r="E968" s="112"/>
      <c r="F968" s="115"/>
      <c r="G968" s="115"/>
      <c r="H968" s="115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</row>
    <row r="969" spans="1:26" ht="15.75" customHeight="1" x14ac:dyDescent="0.25">
      <c r="A969" s="111"/>
      <c r="B969" s="112"/>
      <c r="C969" s="113"/>
      <c r="D969" s="113"/>
      <c r="E969" s="112"/>
      <c r="F969" s="115"/>
      <c r="G969" s="115"/>
      <c r="H969" s="115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</row>
    <row r="970" spans="1:26" ht="15.75" customHeight="1" x14ac:dyDescent="0.25">
      <c r="A970" s="111"/>
      <c r="B970" s="112"/>
      <c r="C970" s="113"/>
      <c r="D970" s="113"/>
      <c r="E970" s="112"/>
      <c r="F970" s="115"/>
      <c r="G970" s="115"/>
      <c r="H970" s="115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</row>
    <row r="971" spans="1:26" ht="15.75" customHeight="1" x14ac:dyDescent="0.25">
      <c r="A971" s="111"/>
      <c r="B971" s="112"/>
      <c r="C971" s="113"/>
      <c r="D971" s="113"/>
      <c r="E971" s="112"/>
      <c r="F971" s="115"/>
      <c r="G971" s="115"/>
      <c r="H971" s="115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</row>
    <row r="972" spans="1:26" ht="15.75" customHeight="1" x14ac:dyDescent="0.25">
      <c r="A972" s="111"/>
      <c r="B972" s="112"/>
      <c r="C972" s="113"/>
      <c r="D972" s="113"/>
      <c r="E972" s="112"/>
      <c r="F972" s="115"/>
      <c r="G972" s="115"/>
      <c r="H972" s="115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</row>
    <row r="973" spans="1:26" ht="15.75" customHeight="1" x14ac:dyDescent="0.25">
      <c r="A973" s="111"/>
      <c r="B973" s="112"/>
      <c r="C973" s="113"/>
      <c r="D973" s="113"/>
      <c r="E973" s="112"/>
      <c r="F973" s="115"/>
      <c r="G973" s="115"/>
      <c r="H973" s="115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</row>
    <row r="974" spans="1:26" ht="15.75" customHeight="1" x14ac:dyDescent="0.25">
      <c r="A974" s="111"/>
      <c r="B974" s="112"/>
      <c r="C974" s="113"/>
      <c r="D974" s="113"/>
      <c r="E974" s="112"/>
      <c r="F974" s="115"/>
      <c r="G974" s="115"/>
      <c r="H974" s="115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</row>
    <row r="975" spans="1:26" ht="15.75" customHeight="1" x14ac:dyDescent="0.25">
      <c r="A975" s="111"/>
      <c r="B975" s="112"/>
      <c r="C975" s="113"/>
      <c r="D975" s="113"/>
      <c r="E975" s="112"/>
      <c r="F975" s="115"/>
      <c r="G975" s="115"/>
      <c r="H975" s="115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</row>
    <row r="976" spans="1:26" ht="15.75" customHeight="1" x14ac:dyDescent="0.25">
      <c r="A976" s="111"/>
      <c r="B976" s="112"/>
      <c r="C976" s="113"/>
      <c r="D976" s="113"/>
      <c r="E976" s="112"/>
      <c r="F976" s="115"/>
      <c r="G976" s="115"/>
      <c r="H976" s="115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</row>
    <row r="977" spans="1:26" ht="15.75" customHeight="1" x14ac:dyDescent="0.25">
      <c r="A977" s="111"/>
      <c r="B977" s="112"/>
      <c r="C977" s="113"/>
      <c r="D977" s="113"/>
      <c r="E977" s="112"/>
      <c r="F977" s="115"/>
      <c r="G977" s="115"/>
      <c r="H977" s="115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</row>
    <row r="978" spans="1:26" ht="15.75" customHeight="1" x14ac:dyDescent="0.25">
      <c r="A978" s="111"/>
      <c r="B978" s="112"/>
      <c r="C978" s="113"/>
      <c r="D978" s="113"/>
      <c r="E978" s="112"/>
      <c r="F978" s="115"/>
      <c r="G978" s="115"/>
      <c r="H978" s="115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</row>
    <row r="979" spans="1:26" ht="15.75" customHeight="1" x14ac:dyDescent="0.25">
      <c r="A979" s="111"/>
      <c r="B979" s="112"/>
      <c r="C979" s="113"/>
      <c r="D979" s="113"/>
      <c r="E979" s="112"/>
      <c r="F979" s="115"/>
      <c r="G979" s="115"/>
      <c r="H979" s="115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</row>
    <row r="980" spans="1:26" ht="15.75" customHeight="1" x14ac:dyDescent="0.25">
      <c r="A980" s="111"/>
      <c r="B980" s="112"/>
      <c r="C980" s="113"/>
      <c r="D980" s="113"/>
      <c r="E980" s="112"/>
      <c r="F980" s="115"/>
      <c r="G980" s="115"/>
      <c r="H980" s="115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</row>
    <row r="981" spans="1:26" ht="15.75" customHeight="1" x14ac:dyDescent="0.25">
      <c r="A981" s="111"/>
      <c r="B981" s="112"/>
      <c r="C981" s="113"/>
      <c r="D981" s="113"/>
      <c r="E981" s="112"/>
      <c r="F981" s="115"/>
      <c r="G981" s="115"/>
      <c r="H981" s="115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</row>
    <row r="982" spans="1:26" ht="15.75" customHeight="1" x14ac:dyDescent="0.25">
      <c r="A982" s="111"/>
      <c r="B982" s="112"/>
      <c r="C982" s="113"/>
      <c r="D982" s="113"/>
      <c r="E982" s="112"/>
      <c r="F982" s="115"/>
      <c r="G982" s="115"/>
      <c r="H982" s="115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</row>
    <row r="983" spans="1:26" ht="15.75" customHeight="1" x14ac:dyDescent="0.25">
      <c r="A983" s="111"/>
      <c r="B983" s="112"/>
      <c r="C983" s="113"/>
      <c r="D983" s="113"/>
      <c r="E983" s="112"/>
      <c r="F983" s="115"/>
      <c r="G983" s="115"/>
      <c r="H983" s="115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</row>
    <row r="984" spans="1:26" ht="15.75" customHeight="1" x14ac:dyDescent="0.25">
      <c r="A984" s="111"/>
      <c r="B984" s="112"/>
      <c r="C984" s="113"/>
      <c r="D984" s="113"/>
      <c r="E984" s="112"/>
      <c r="F984" s="115"/>
      <c r="G984" s="115"/>
      <c r="H984" s="115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</row>
    <row r="985" spans="1:26" ht="15.75" customHeight="1" x14ac:dyDescent="0.25">
      <c r="A985" s="111"/>
      <c r="B985" s="112"/>
      <c r="C985" s="113"/>
      <c r="D985" s="113"/>
      <c r="E985" s="112"/>
      <c r="F985" s="115"/>
      <c r="G985" s="115"/>
      <c r="H985" s="115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</row>
    <row r="986" spans="1:26" ht="15.75" customHeight="1" x14ac:dyDescent="0.25">
      <c r="A986" s="111"/>
      <c r="B986" s="112"/>
      <c r="C986" s="113"/>
      <c r="D986" s="113"/>
      <c r="E986" s="112"/>
      <c r="F986" s="115"/>
      <c r="G986" s="115"/>
      <c r="H986" s="115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</row>
    <row r="987" spans="1:26" ht="15.75" customHeight="1" x14ac:dyDescent="0.25">
      <c r="A987" s="111"/>
      <c r="B987" s="112"/>
      <c r="C987" s="113"/>
      <c r="D987" s="113"/>
      <c r="E987" s="112"/>
      <c r="F987" s="115"/>
      <c r="G987" s="115"/>
      <c r="H987" s="115"/>
      <c r="I987" s="111"/>
      <c r="J987" s="111"/>
      <c r="K987" s="111"/>
      <c r="L987" s="111"/>
      <c r="M987" s="111"/>
      <c r="N987" s="111"/>
      <c r="O987" s="111"/>
      <c r="P987" s="111"/>
      <c r="Q987" s="111"/>
      <c r="R987" s="111"/>
      <c r="S987" s="111"/>
      <c r="T987" s="111"/>
      <c r="U987" s="111"/>
      <c r="V987" s="111"/>
      <c r="W987" s="111"/>
      <c r="X987" s="111"/>
      <c r="Y987" s="111"/>
      <c r="Z987" s="111"/>
    </row>
    <row r="988" spans="1:26" ht="15.75" customHeight="1" x14ac:dyDescent="0.25">
      <c r="A988" s="111"/>
      <c r="B988" s="112"/>
      <c r="C988" s="113"/>
      <c r="D988" s="113"/>
      <c r="E988" s="112"/>
      <c r="F988" s="115"/>
      <c r="G988" s="115"/>
      <c r="H988" s="115"/>
      <c r="I988" s="111"/>
      <c r="J988" s="111"/>
      <c r="K988" s="111"/>
      <c r="L988" s="111"/>
      <c r="M988" s="111"/>
      <c r="N988" s="111"/>
      <c r="O988" s="111"/>
      <c r="P988" s="111"/>
      <c r="Q988" s="111"/>
      <c r="R988" s="111"/>
      <c r="S988" s="111"/>
      <c r="T988" s="111"/>
      <c r="U988" s="111"/>
      <c r="V988" s="111"/>
      <c r="W988" s="111"/>
      <c r="X988" s="111"/>
      <c r="Y988" s="111"/>
      <c r="Z988" s="111"/>
    </row>
    <row r="989" spans="1:26" ht="15.75" customHeight="1" x14ac:dyDescent="0.25">
      <c r="A989" s="111"/>
      <c r="B989" s="112"/>
      <c r="C989" s="113"/>
      <c r="D989" s="113"/>
      <c r="E989" s="112"/>
      <c r="F989" s="115"/>
      <c r="G989" s="115"/>
      <c r="H989" s="115"/>
      <c r="I989" s="111"/>
      <c r="J989" s="111"/>
      <c r="K989" s="111"/>
      <c r="L989" s="111"/>
      <c r="M989" s="111"/>
      <c r="N989" s="111"/>
      <c r="O989" s="111"/>
      <c r="P989" s="111"/>
      <c r="Q989" s="111"/>
      <c r="R989" s="111"/>
      <c r="S989" s="111"/>
      <c r="T989" s="111"/>
      <c r="U989" s="111"/>
      <c r="V989" s="111"/>
      <c r="W989" s="111"/>
      <c r="X989" s="111"/>
      <c r="Y989" s="111"/>
      <c r="Z989" s="111"/>
    </row>
    <row r="990" spans="1:26" ht="15.75" customHeight="1" x14ac:dyDescent="0.25">
      <c r="A990" s="111"/>
      <c r="B990" s="112"/>
      <c r="C990" s="113"/>
      <c r="D990" s="113"/>
      <c r="E990" s="112"/>
      <c r="F990" s="115"/>
      <c r="G990" s="115"/>
      <c r="H990" s="115"/>
      <c r="I990" s="111"/>
      <c r="J990" s="111"/>
      <c r="K990" s="111"/>
      <c r="L990" s="111"/>
      <c r="M990" s="111"/>
      <c r="N990" s="111"/>
      <c r="O990" s="111"/>
      <c r="P990" s="111"/>
      <c r="Q990" s="111"/>
      <c r="R990" s="111"/>
      <c r="S990" s="111"/>
      <c r="T990" s="111"/>
      <c r="U990" s="111"/>
      <c r="V990" s="111"/>
      <c r="W990" s="111"/>
      <c r="X990" s="111"/>
      <c r="Y990" s="111"/>
      <c r="Z990" s="111"/>
    </row>
    <row r="991" spans="1:26" ht="15.75" customHeight="1" x14ac:dyDescent="0.25">
      <c r="A991" s="111"/>
      <c r="B991" s="112"/>
      <c r="C991" s="113"/>
      <c r="D991" s="113"/>
      <c r="E991" s="112"/>
      <c r="F991" s="115"/>
      <c r="G991" s="115"/>
      <c r="H991" s="115"/>
      <c r="I991" s="111"/>
      <c r="J991" s="111"/>
      <c r="K991" s="111"/>
      <c r="L991" s="111"/>
      <c r="M991" s="111"/>
      <c r="N991" s="111"/>
      <c r="O991" s="111"/>
      <c r="P991" s="111"/>
      <c r="Q991" s="111"/>
      <c r="R991" s="111"/>
      <c r="S991" s="111"/>
      <c r="T991" s="111"/>
      <c r="U991" s="111"/>
      <c r="V991" s="111"/>
      <c r="W991" s="111"/>
      <c r="X991" s="111"/>
      <c r="Y991" s="111"/>
      <c r="Z991" s="111"/>
    </row>
    <row r="992" spans="1:26" ht="15.75" customHeight="1" x14ac:dyDescent="0.25">
      <c r="A992" s="111"/>
      <c r="B992" s="112"/>
      <c r="C992" s="113"/>
      <c r="D992" s="113"/>
      <c r="E992" s="112"/>
      <c r="F992" s="115"/>
      <c r="G992" s="115"/>
      <c r="H992" s="115"/>
      <c r="I992" s="111"/>
      <c r="J992" s="111"/>
      <c r="K992" s="111"/>
      <c r="L992" s="111"/>
      <c r="M992" s="111"/>
      <c r="N992" s="111"/>
      <c r="O992" s="111"/>
      <c r="P992" s="111"/>
      <c r="Q992" s="111"/>
      <c r="R992" s="111"/>
      <c r="S992" s="111"/>
      <c r="T992" s="111"/>
      <c r="U992" s="111"/>
      <c r="V992" s="111"/>
      <c r="W992" s="111"/>
      <c r="X992" s="111"/>
      <c r="Y992" s="111"/>
      <c r="Z992" s="111"/>
    </row>
    <row r="993" spans="1:26" ht="15.75" customHeight="1" x14ac:dyDescent="0.25">
      <c r="A993" s="111"/>
      <c r="B993" s="112"/>
      <c r="C993" s="113"/>
      <c r="D993" s="113"/>
      <c r="E993" s="112"/>
      <c r="F993" s="115"/>
      <c r="G993" s="115"/>
      <c r="H993" s="115"/>
      <c r="I993" s="111"/>
      <c r="J993" s="111"/>
      <c r="K993" s="111"/>
      <c r="L993" s="111"/>
      <c r="M993" s="111"/>
      <c r="N993" s="111"/>
      <c r="O993" s="111"/>
      <c r="P993" s="111"/>
      <c r="Q993" s="111"/>
      <c r="R993" s="111"/>
      <c r="S993" s="111"/>
      <c r="T993" s="111"/>
      <c r="U993" s="111"/>
      <c r="V993" s="111"/>
      <c r="W993" s="111"/>
      <c r="X993" s="111"/>
      <c r="Y993" s="111"/>
      <c r="Z993" s="111"/>
    </row>
    <row r="994" spans="1:26" ht="15.75" customHeight="1" x14ac:dyDescent="0.25">
      <c r="A994" s="111"/>
      <c r="B994" s="112"/>
      <c r="C994" s="113"/>
      <c r="D994" s="113"/>
      <c r="E994" s="112"/>
      <c r="F994" s="115"/>
      <c r="G994" s="115"/>
      <c r="H994" s="115"/>
      <c r="I994" s="111"/>
      <c r="J994" s="111"/>
      <c r="K994" s="111"/>
      <c r="L994" s="111"/>
      <c r="M994" s="111"/>
      <c r="N994" s="111"/>
      <c r="O994" s="111"/>
      <c r="P994" s="111"/>
      <c r="Q994" s="111"/>
      <c r="R994" s="111"/>
      <c r="S994" s="111"/>
      <c r="T994" s="111"/>
      <c r="U994" s="111"/>
      <c r="V994" s="111"/>
      <c r="W994" s="111"/>
      <c r="X994" s="111"/>
      <c r="Y994" s="111"/>
      <c r="Z994" s="111"/>
    </row>
    <row r="995" spans="1:26" ht="15.75" customHeight="1" x14ac:dyDescent="0.25">
      <c r="A995" s="111"/>
      <c r="B995" s="112"/>
      <c r="C995" s="113"/>
      <c r="D995" s="113"/>
      <c r="E995" s="112"/>
      <c r="F995" s="115"/>
      <c r="G995" s="115"/>
      <c r="H995" s="115"/>
      <c r="I995" s="111"/>
      <c r="J995" s="111"/>
      <c r="K995" s="111"/>
      <c r="L995" s="111"/>
      <c r="M995" s="111"/>
      <c r="N995" s="111"/>
      <c r="O995" s="111"/>
      <c r="P995" s="111"/>
      <c r="Q995" s="111"/>
      <c r="R995" s="111"/>
      <c r="S995" s="111"/>
      <c r="T995" s="111"/>
      <c r="U995" s="111"/>
      <c r="V995" s="111"/>
      <c r="W995" s="111"/>
      <c r="X995" s="111"/>
      <c r="Y995" s="111"/>
      <c r="Z995" s="111"/>
    </row>
    <row r="996" spans="1:26" ht="15.75" customHeight="1" x14ac:dyDescent="0.25">
      <c r="A996" s="111"/>
      <c r="B996" s="112"/>
      <c r="C996" s="113"/>
      <c r="D996" s="113"/>
      <c r="E996" s="112"/>
      <c r="F996" s="115"/>
      <c r="G996" s="115"/>
      <c r="H996" s="115"/>
      <c r="I996" s="111"/>
      <c r="J996" s="111"/>
      <c r="K996" s="111"/>
      <c r="L996" s="111"/>
      <c r="M996" s="111"/>
      <c r="N996" s="111"/>
      <c r="O996" s="111"/>
      <c r="P996" s="111"/>
      <c r="Q996" s="111"/>
      <c r="R996" s="111"/>
      <c r="S996" s="111"/>
      <c r="T996" s="111"/>
      <c r="U996" s="111"/>
      <c r="V996" s="111"/>
      <c r="W996" s="111"/>
      <c r="X996" s="111"/>
      <c r="Y996" s="111"/>
      <c r="Z996" s="111"/>
    </row>
    <row r="997" spans="1:26" ht="15.75" customHeight="1" x14ac:dyDescent="0.25">
      <c r="A997" s="111"/>
      <c r="B997" s="112"/>
      <c r="C997" s="113"/>
      <c r="D997" s="113"/>
      <c r="E997" s="112"/>
      <c r="F997" s="115"/>
      <c r="G997" s="115"/>
      <c r="H997" s="115"/>
      <c r="I997" s="111"/>
      <c r="J997" s="111"/>
      <c r="K997" s="111"/>
      <c r="L997" s="111"/>
      <c r="M997" s="111"/>
      <c r="N997" s="111"/>
      <c r="O997" s="111"/>
      <c r="P997" s="111"/>
      <c r="Q997" s="111"/>
      <c r="R997" s="111"/>
      <c r="S997" s="111"/>
      <c r="T997" s="111"/>
      <c r="U997" s="111"/>
      <c r="V997" s="111"/>
      <c r="W997" s="111"/>
      <c r="X997" s="111"/>
      <c r="Y997" s="111"/>
      <c r="Z997" s="111"/>
    </row>
    <row r="998" spans="1:26" ht="15.75" customHeight="1" x14ac:dyDescent="0.25">
      <c r="A998" s="111"/>
      <c r="B998" s="112"/>
      <c r="C998" s="113"/>
      <c r="D998" s="113"/>
      <c r="E998" s="112"/>
      <c r="F998" s="115"/>
      <c r="G998" s="115"/>
      <c r="H998" s="115"/>
      <c r="I998" s="111"/>
      <c r="J998" s="111"/>
      <c r="K998" s="111"/>
      <c r="L998" s="111"/>
      <c r="M998" s="111"/>
      <c r="N998" s="111"/>
      <c r="O998" s="111"/>
      <c r="P998" s="111"/>
      <c r="Q998" s="111"/>
      <c r="R998" s="111"/>
      <c r="S998" s="111"/>
      <c r="T998" s="111"/>
      <c r="U998" s="111"/>
      <c r="V998" s="111"/>
      <c r="W998" s="111"/>
      <c r="X998" s="111"/>
      <c r="Y998" s="111"/>
      <c r="Z998" s="111"/>
    </row>
    <row r="999" spans="1:26" ht="15.75" customHeight="1" x14ac:dyDescent="0.25">
      <c r="A999" s="111"/>
      <c r="B999" s="112"/>
      <c r="C999" s="113"/>
      <c r="D999" s="113"/>
      <c r="E999" s="112"/>
      <c r="F999" s="115"/>
      <c r="G999" s="115"/>
      <c r="H999" s="115"/>
      <c r="I999" s="111"/>
      <c r="J999" s="111"/>
      <c r="K999" s="111"/>
      <c r="L999" s="111"/>
      <c r="M999" s="111"/>
      <c r="N999" s="111"/>
      <c r="O999" s="111"/>
      <c r="P999" s="111"/>
      <c r="Q999" s="111"/>
      <c r="R999" s="111"/>
      <c r="S999" s="111"/>
      <c r="T999" s="111"/>
      <c r="U999" s="111"/>
      <c r="V999" s="111"/>
      <c r="W999" s="111"/>
      <c r="X999" s="111"/>
      <c r="Y999" s="111"/>
      <c r="Z999" s="111"/>
    </row>
    <row r="1000" spans="1:26" ht="15.75" customHeight="1" x14ac:dyDescent="0.25">
      <c r="A1000" s="111"/>
      <c r="B1000" s="112"/>
      <c r="C1000" s="113"/>
      <c r="D1000" s="113"/>
      <c r="E1000" s="112"/>
      <c r="F1000" s="115"/>
      <c r="G1000" s="115"/>
      <c r="H1000" s="115"/>
      <c r="I1000" s="111"/>
      <c r="J1000" s="111"/>
      <c r="K1000" s="111"/>
      <c r="L1000" s="111"/>
      <c r="M1000" s="111"/>
      <c r="N1000" s="111"/>
      <c r="O1000" s="111"/>
      <c r="P1000" s="111"/>
      <c r="Q1000" s="111"/>
      <c r="R1000" s="111"/>
      <c r="S1000" s="111"/>
      <c r="T1000" s="111"/>
      <c r="U1000" s="111"/>
      <c r="V1000" s="111"/>
      <c r="W1000" s="111"/>
      <c r="X1000" s="111"/>
      <c r="Y1000" s="111"/>
      <c r="Z1000" s="111"/>
    </row>
  </sheetData>
  <sheetProtection algorithmName="SHA-512" hashValue="hVjrehO4hUv9HBMAx43mjkumyXy6GG8IUnCtDnHDmAF3JMUPKEVNA3jALj/2UV6aYvCp2E05OzKGCoo9OE1mHw==" saltValue="ei51Gj4EJcCDLIt5pFJdCQ==" spinCount="100000" sheet="1" objects="1" scenarios="1"/>
  <protectedRanges>
    <protectedRange sqref="F4:F8 F13:F18" name="UNIFORME"/>
  </protectedRanges>
  <mergeCells count="5">
    <mergeCell ref="B2:H2"/>
    <mergeCell ref="B9:E9"/>
    <mergeCell ref="B11:H11"/>
    <mergeCell ref="B19:E19"/>
    <mergeCell ref="F22:G22"/>
  </mergeCells>
  <printOptions horizontalCentered="1"/>
  <pageMargins left="0.51180555555555496" right="0.51180555555555496" top="0.98472222222222205" bottom="0.78819444444444398" header="0" footer="0"/>
  <pageSetup paperSize="9" fitToHeight="0" orientation="portrait"/>
  <headerFooter>
    <oddHeader>&amp;C&amp;A</oddHeader>
    <oddFooter>&amp;CPágina &amp;P de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showGridLines="0" workbookViewId="0">
      <selection activeCell="C26" sqref="C26:D26"/>
    </sheetView>
  </sheetViews>
  <sheetFormatPr defaultColWidth="12.5703125" defaultRowHeight="15" customHeight="1" outlineLevelRow="2" x14ac:dyDescent="0.2"/>
  <cols>
    <col min="1" max="1" width="1.42578125" customWidth="1"/>
    <col min="2" max="2" width="54.7109375" customWidth="1"/>
    <col min="3" max="3" width="13.85546875" customWidth="1"/>
    <col min="4" max="4" width="14.7109375" customWidth="1"/>
    <col min="5" max="5" width="20" customWidth="1"/>
    <col min="6" max="6" width="15.42578125" customWidth="1"/>
    <col min="7" max="7" width="1.85546875" customWidth="1"/>
    <col min="8" max="8" width="12" customWidth="1"/>
    <col min="9" max="26" width="9.140625" customWidth="1"/>
  </cols>
  <sheetData>
    <row r="1" spans="1:26" ht="7.5" customHeight="1" x14ac:dyDescent="0.2">
      <c r="A1" s="75"/>
      <c r="B1" s="6"/>
      <c r="C1" s="126"/>
      <c r="D1" s="126"/>
      <c r="E1" s="126"/>
      <c r="F1" s="6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2.75" customHeight="1" x14ac:dyDescent="0.2">
      <c r="A2" s="75"/>
      <c r="B2" s="291" t="s">
        <v>145</v>
      </c>
      <c r="C2" s="228"/>
      <c r="D2" s="228"/>
      <c r="E2" s="229"/>
      <c r="F2" s="127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spans="1:26" ht="15" customHeight="1" x14ac:dyDescent="0.2">
      <c r="A3" s="75"/>
      <c r="B3" s="128" t="s">
        <v>146</v>
      </c>
      <c r="C3" s="126"/>
      <c r="D3" s="126"/>
      <c r="E3" s="126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5" customHeight="1" x14ac:dyDescent="0.2">
      <c r="A4" s="75"/>
      <c r="B4" s="128" t="s">
        <v>147</v>
      </c>
      <c r="C4" s="126"/>
      <c r="D4" s="126"/>
      <c r="E4" s="126"/>
      <c r="F4" s="6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5" customHeight="1" x14ac:dyDescent="0.2">
      <c r="A5" s="75"/>
      <c r="B5" s="257" t="s">
        <v>18</v>
      </c>
      <c r="C5" s="217"/>
      <c r="D5" s="217"/>
      <c r="E5" s="218"/>
      <c r="F5" s="128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5" customHeight="1" x14ac:dyDescent="0.2">
      <c r="A6" s="75"/>
      <c r="B6" s="292" t="s">
        <v>19</v>
      </c>
      <c r="C6" s="220"/>
      <c r="D6" s="210"/>
      <c r="E6" s="129" t="str">
        <f>PREENCHIMENTO!C20</f>
        <v>____/____/______</v>
      </c>
      <c r="F6" s="130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15" customHeight="1" x14ac:dyDescent="0.2">
      <c r="A7" s="75"/>
      <c r="B7" s="292" t="s">
        <v>148</v>
      </c>
      <c r="C7" s="220"/>
      <c r="D7" s="210"/>
      <c r="E7" s="131" t="s">
        <v>83</v>
      </c>
      <c r="F7" s="128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5" customHeight="1" x14ac:dyDescent="0.2">
      <c r="A8" s="75"/>
      <c r="B8" s="292" t="s">
        <v>44</v>
      </c>
      <c r="C8" s="220"/>
      <c r="D8" s="210"/>
      <c r="E8" s="131">
        <f>PREENCHIMENTO!C37</f>
        <v>0</v>
      </c>
      <c r="F8" s="128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5" customHeight="1" x14ac:dyDescent="0.2">
      <c r="A9" s="75"/>
      <c r="B9" s="79" t="s">
        <v>45</v>
      </c>
      <c r="C9" s="132"/>
      <c r="D9" s="132"/>
      <c r="E9" s="131">
        <f>PREENCHIMENTO!C38</f>
        <v>0</v>
      </c>
      <c r="F9" s="128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15" customHeight="1" x14ac:dyDescent="0.2">
      <c r="A10" s="75"/>
      <c r="B10" s="292" t="s">
        <v>46</v>
      </c>
      <c r="C10" s="220"/>
      <c r="D10" s="210"/>
      <c r="E10" s="131">
        <f>PREENCHIMENTO!C39</f>
        <v>0</v>
      </c>
      <c r="F10" s="133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15" customHeight="1" x14ac:dyDescent="0.2">
      <c r="A11" s="75"/>
      <c r="B11" s="293" t="s">
        <v>149</v>
      </c>
      <c r="C11" s="225"/>
      <c r="D11" s="235"/>
      <c r="E11" s="134">
        <f>RESUMO!D25</f>
        <v>12</v>
      </c>
      <c r="F11" s="128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6.75" customHeight="1" x14ac:dyDescent="0.2">
      <c r="A12" s="75"/>
      <c r="B12" s="6"/>
      <c r="C12" s="126"/>
      <c r="D12" s="126"/>
      <c r="E12" s="126"/>
      <c r="F12" s="6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15" customHeight="1" x14ac:dyDescent="0.2">
      <c r="A13" s="75"/>
      <c r="B13" s="257" t="s">
        <v>150</v>
      </c>
      <c r="C13" s="217"/>
      <c r="D13" s="217"/>
      <c r="E13" s="218"/>
      <c r="F13" s="128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ht="24.75" customHeight="1" x14ac:dyDescent="0.2">
      <c r="A14" s="75"/>
      <c r="B14" s="88" t="s">
        <v>151</v>
      </c>
      <c r="C14" s="294" t="s">
        <v>152</v>
      </c>
      <c r="D14" s="210"/>
      <c r="E14" s="90" t="s">
        <v>153</v>
      </c>
      <c r="F14" s="13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pans="1:26" ht="15" customHeight="1" x14ac:dyDescent="0.2">
      <c r="A15" s="6"/>
      <c r="B15" s="5" t="s">
        <v>26</v>
      </c>
      <c r="C15" s="295" t="s">
        <v>154</v>
      </c>
      <c r="D15" s="235"/>
      <c r="E15" s="134">
        <f>PREENCHIMENTO!G24</f>
        <v>8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6.75" customHeight="1" x14ac:dyDescent="0.2">
      <c r="A16" s="75"/>
      <c r="B16" s="6"/>
      <c r="C16" s="126"/>
      <c r="D16" s="126"/>
      <c r="E16" s="126"/>
      <c r="F16" s="6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15" customHeight="1" x14ac:dyDescent="0.2">
      <c r="A17" s="75"/>
      <c r="B17" s="257" t="s">
        <v>155</v>
      </c>
      <c r="C17" s="217"/>
      <c r="D17" s="217"/>
      <c r="E17" s="218"/>
      <c r="F17" s="128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15" customHeight="1" x14ac:dyDescent="0.2">
      <c r="A18" s="75"/>
      <c r="B18" s="221" t="s">
        <v>156</v>
      </c>
      <c r="C18" s="220"/>
      <c r="D18" s="220"/>
      <c r="E18" s="212"/>
      <c r="F18" s="128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15" customHeight="1" x14ac:dyDescent="0.2">
      <c r="A19" s="75"/>
      <c r="B19" s="292" t="s">
        <v>157</v>
      </c>
      <c r="C19" s="220"/>
      <c r="D19" s="210"/>
      <c r="E19" s="131" t="s">
        <v>158</v>
      </c>
      <c r="F19" s="128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15" customHeight="1" x14ac:dyDescent="0.2">
      <c r="A20" s="75"/>
      <c r="B20" s="292" t="s">
        <v>159</v>
      </c>
      <c r="C20" s="220"/>
      <c r="D20" s="210"/>
      <c r="E20" s="136">
        <f>PREENCHIMENTO!C24</f>
        <v>9136.42</v>
      </c>
      <c r="F20" s="137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6.75" customHeight="1" x14ac:dyDescent="0.2">
      <c r="A21" s="75"/>
      <c r="B21" s="138"/>
      <c r="C21" s="139"/>
      <c r="D21" s="139"/>
      <c r="E21" s="139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30.75" customHeight="1" x14ac:dyDescent="0.2">
      <c r="A22" s="75"/>
      <c r="B22" s="296" t="s">
        <v>26</v>
      </c>
      <c r="C22" s="298" t="s">
        <v>160</v>
      </c>
      <c r="D22" s="232"/>
      <c r="E22" s="299" t="s">
        <v>161</v>
      </c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30" customHeight="1" x14ac:dyDescent="0.2">
      <c r="A23" s="75"/>
      <c r="B23" s="297"/>
      <c r="C23" s="300"/>
      <c r="D23" s="210"/>
      <c r="E23" s="272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 spans="1:26" ht="15" customHeight="1" x14ac:dyDescent="0.2">
      <c r="A24" s="75"/>
      <c r="B24" s="221" t="s">
        <v>162</v>
      </c>
      <c r="C24" s="220"/>
      <c r="D24" s="220"/>
      <c r="E24" s="212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 spans="1:26" ht="15" customHeight="1" outlineLevel="1" x14ac:dyDescent="0.2">
      <c r="A25" s="75"/>
      <c r="B25" s="73" t="s">
        <v>23</v>
      </c>
      <c r="C25" s="301">
        <f>E20</f>
        <v>9136.42</v>
      </c>
      <c r="D25" s="210"/>
      <c r="E25" s="140" t="s">
        <v>163</v>
      </c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15" customHeight="1" x14ac:dyDescent="0.2">
      <c r="A26" s="6"/>
      <c r="B26" s="141" t="s">
        <v>164</v>
      </c>
      <c r="C26" s="302">
        <f>C25</f>
        <v>9136.42</v>
      </c>
      <c r="D26" s="235"/>
      <c r="E26" s="142" t="s">
        <v>165</v>
      </c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spans="1:26" ht="6.75" customHeight="1" x14ac:dyDescent="0.2">
      <c r="A27" s="75"/>
      <c r="B27" s="143"/>
      <c r="C27" s="144"/>
      <c r="D27" s="144"/>
      <c r="E27" s="86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15" customHeight="1" x14ac:dyDescent="0.2">
      <c r="A28" s="75"/>
      <c r="B28" s="257" t="s">
        <v>166</v>
      </c>
      <c r="C28" s="217"/>
      <c r="D28" s="217"/>
      <c r="E28" s="218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27.75" customHeight="1" outlineLevel="1" x14ac:dyDescent="0.2">
      <c r="A29" s="75"/>
      <c r="B29" s="303" t="s">
        <v>167</v>
      </c>
      <c r="C29" s="220"/>
      <c r="D29" s="220"/>
      <c r="E29" s="212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spans="1:26" ht="15" customHeight="1" outlineLevel="1" x14ac:dyDescent="0.2">
      <c r="A30" s="75"/>
      <c r="B30" s="79" t="s">
        <v>168</v>
      </c>
      <c r="C30" s="145">
        <v>0.2</v>
      </c>
      <c r="D30" s="60">
        <f t="shared" ref="D30:D37" si="0">ROUND(C30*C$26,2)</f>
        <v>1827.28</v>
      </c>
      <c r="E30" s="270" t="s">
        <v>163</v>
      </c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spans="1:26" ht="15" customHeight="1" outlineLevel="1" x14ac:dyDescent="0.2">
      <c r="A31" s="75"/>
      <c r="B31" s="79" t="s">
        <v>169</v>
      </c>
      <c r="C31" s="145">
        <v>2.5000000000000001E-2</v>
      </c>
      <c r="D31" s="60">
        <f t="shared" si="0"/>
        <v>228.41</v>
      </c>
      <c r="E31" s="272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spans="1:26" ht="15" customHeight="1" outlineLevel="1" x14ac:dyDescent="0.25">
      <c r="A32" s="75"/>
      <c r="B32" s="73" t="s">
        <v>170</v>
      </c>
      <c r="C32" s="146">
        <f>PREENCHIMENTO!C33</f>
        <v>0</v>
      </c>
      <c r="D32" s="147">
        <f t="shared" si="0"/>
        <v>0</v>
      </c>
      <c r="E32" s="140" t="s">
        <v>171</v>
      </c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spans="1:26" ht="15" customHeight="1" outlineLevel="1" x14ac:dyDescent="0.2">
      <c r="A33" s="75"/>
      <c r="B33" s="79" t="s">
        <v>172</v>
      </c>
      <c r="C33" s="145">
        <v>1.4999999999999999E-2</v>
      </c>
      <c r="D33" s="60">
        <f t="shared" si="0"/>
        <v>137.05000000000001</v>
      </c>
      <c r="E33" s="270" t="s">
        <v>163</v>
      </c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15" customHeight="1" outlineLevel="1" x14ac:dyDescent="0.2">
      <c r="A34" s="75"/>
      <c r="B34" s="79" t="s">
        <v>173</v>
      </c>
      <c r="C34" s="145">
        <v>0.01</v>
      </c>
      <c r="D34" s="60">
        <f t="shared" si="0"/>
        <v>91.36</v>
      </c>
      <c r="E34" s="271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15" customHeight="1" outlineLevel="1" x14ac:dyDescent="0.2">
      <c r="A35" s="75"/>
      <c r="B35" s="79" t="s">
        <v>174</v>
      </c>
      <c r="C35" s="145">
        <v>6.0000000000000001E-3</v>
      </c>
      <c r="D35" s="60">
        <f t="shared" si="0"/>
        <v>54.82</v>
      </c>
      <c r="E35" s="271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15" customHeight="1" outlineLevel="1" x14ac:dyDescent="0.2">
      <c r="A36" s="75"/>
      <c r="B36" s="79" t="s">
        <v>175</v>
      </c>
      <c r="C36" s="145">
        <v>2E-3</v>
      </c>
      <c r="D36" s="60">
        <f t="shared" si="0"/>
        <v>18.27</v>
      </c>
      <c r="E36" s="271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15" customHeight="1" outlineLevel="1" x14ac:dyDescent="0.2">
      <c r="A37" s="75"/>
      <c r="B37" s="79" t="s">
        <v>176</v>
      </c>
      <c r="C37" s="145">
        <v>0.08</v>
      </c>
      <c r="D37" s="60">
        <f t="shared" si="0"/>
        <v>730.91</v>
      </c>
      <c r="E37" s="272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15" customHeight="1" outlineLevel="1" x14ac:dyDescent="0.2">
      <c r="A38" s="75"/>
      <c r="B38" s="88" t="s">
        <v>177</v>
      </c>
      <c r="C38" s="148">
        <f t="shared" ref="C38:D38" si="1">SUM(C30:C37)</f>
        <v>0.33800000000000002</v>
      </c>
      <c r="D38" s="149">
        <f t="shared" si="1"/>
        <v>3088.1000000000004</v>
      </c>
      <c r="E38" s="140" t="s">
        <v>165</v>
      </c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3" customHeight="1" outlineLevel="1" x14ac:dyDescent="0.2">
      <c r="A39" s="75"/>
      <c r="B39" s="304"/>
      <c r="C39" s="305"/>
      <c r="D39" s="305"/>
      <c r="E39" s="86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15" customHeight="1" outlineLevel="1" x14ac:dyDescent="0.2">
      <c r="A40" s="75"/>
      <c r="B40" s="221" t="s">
        <v>178</v>
      </c>
      <c r="C40" s="220"/>
      <c r="D40" s="220"/>
      <c r="E40" s="212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15" customHeight="1" outlineLevel="2" x14ac:dyDescent="0.2">
      <c r="A41" s="75"/>
      <c r="B41" s="79" t="s">
        <v>179</v>
      </c>
      <c r="C41" s="145">
        <f>1/12</f>
        <v>8.3333333333333329E-2</v>
      </c>
      <c r="D41" s="60">
        <f t="shared" ref="D41:D42" si="2">ROUND(C41*(C$26),2)</f>
        <v>761.37</v>
      </c>
      <c r="E41" s="270" t="s">
        <v>163</v>
      </c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15" customHeight="1" outlineLevel="2" x14ac:dyDescent="0.2">
      <c r="A42" s="75"/>
      <c r="B42" s="79" t="s">
        <v>180</v>
      </c>
      <c r="C42" s="145">
        <f>1/3/12</f>
        <v>2.7777777777777776E-2</v>
      </c>
      <c r="D42" s="60">
        <f t="shared" si="2"/>
        <v>253.79</v>
      </c>
      <c r="E42" s="272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15" customHeight="1" outlineLevel="2" x14ac:dyDescent="0.2">
      <c r="A43" s="75"/>
      <c r="B43" s="88" t="s">
        <v>181</v>
      </c>
      <c r="C43" s="148">
        <f t="shared" ref="C43:D43" si="3">SUM(C41:C42)</f>
        <v>0.1111111111111111</v>
      </c>
      <c r="D43" s="149">
        <f t="shared" si="3"/>
        <v>1015.16</v>
      </c>
      <c r="E43" s="140" t="s">
        <v>165</v>
      </c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15" customHeight="1" outlineLevel="2" x14ac:dyDescent="0.2">
      <c r="A44" s="75"/>
      <c r="B44" s="79" t="s">
        <v>182</v>
      </c>
      <c r="C44" s="145">
        <f>C43*C38</f>
        <v>3.7555555555555557E-2</v>
      </c>
      <c r="D44" s="60">
        <f>ROUND(C26*C44,2)</f>
        <v>343.12</v>
      </c>
      <c r="E44" s="150" t="s">
        <v>163</v>
      </c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15" customHeight="1" outlineLevel="1" x14ac:dyDescent="0.2">
      <c r="A45" s="75"/>
      <c r="B45" s="88" t="s">
        <v>183</v>
      </c>
      <c r="C45" s="148">
        <f>SUM(C44+C43)</f>
        <v>0.14866666666666667</v>
      </c>
      <c r="D45" s="149">
        <f>SUM(D43:D44)</f>
        <v>1358.28</v>
      </c>
      <c r="E45" s="140" t="s">
        <v>165</v>
      </c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3" customHeight="1" outlineLevel="1" x14ac:dyDescent="0.2">
      <c r="A46" s="75"/>
      <c r="B46" s="143"/>
      <c r="C46" s="144"/>
      <c r="D46" s="144"/>
      <c r="E46" s="86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15" customHeight="1" outlineLevel="1" x14ac:dyDescent="0.2">
      <c r="A47" s="75"/>
      <c r="B47" s="221" t="s">
        <v>184</v>
      </c>
      <c r="C47" s="220"/>
      <c r="D47" s="220"/>
      <c r="E47" s="212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15" customHeight="1" outlineLevel="2" x14ac:dyDescent="0.2">
      <c r="A48" s="75"/>
      <c r="B48" s="73" t="s">
        <v>47</v>
      </c>
      <c r="C48" s="269">
        <f>PREENCHIMENTO!C43*PREENCHIMENTO!C44*PREENCHIMENTO!C45</f>
        <v>0</v>
      </c>
      <c r="D48" s="210"/>
      <c r="E48" s="270" t="s">
        <v>171</v>
      </c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15" customHeight="1" outlineLevel="2" x14ac:dyDescent="0.2">
      <c r="A49" s="75"/>
      <c r="B49" s="152" t="s">
        <v>185</v>
      </c>
      <c r="C49" s="153">
        <f>PREENCHIMENTO!C46</f>
        <v>0</v>
      </c>
      <c r="D49" s="60">
        <f>IF(((C25*6%)&gt;C48),(-C48),ROUND((-C25*6%),2))</f>
        <v>0</v>
      </c>
      <c r="E49" s="271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15" customHeight="1" outlineLevel="2" x14ac:dyDescent="0.2">
      <c r="A50" s="75"/>
      <c r="B50" s="73" t="s">
        <v>53</v>
      </c>
      <c r="C50" s="269">
        <f>PREENCHIMENTO!C50*PREENCHIMENTO!C51</f>
        <v>0</v>
      </c>
      <c r="D50" s="210"/>
      <c r="E50" s="271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15" customHeight="1" outlineLevel="2" x14ac:dyDescent="0.2">
      <c r="A51" s="75"/>
      <c r="B51" s="154" t="s">
        <v>186</v>
      </c>
      <c r="C51" s="153">
        <f>PREENCHIMENTO!C52</f>
        <v>0</v>
      </c>
      <c r="D51" s="60">
        <f>-ROUND((C50*C51),2)</f>
        <v>0</v>
      </c>
      <c r="E51" s="271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15" customHeight="1" outlineLevel="2" x14ac:dyDescent="0.2">
      <c r="A52" s="75"/>
      <c r="B52" s="79" t="str">
        <f>PREENCHIMENTO!B55</f>
        <v>2.3.C. Outro previsto na CCT (especificar aqui)</v>
      </c>
      <c r="C52" s="269">
        <f>PREENCHIMENTO!C55</f>
        <v>0</v>
      </c>
      <c r="D52" s="210"/>
      <c r="E52" s="271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15" customHeight="1" outlineLevel="2" x14ac:dyDescent="0.2">
      <c r="A53" s="75"/>
      <c r="B53" s="79" t="str">
        <f>PREENCHIMENTO!B56</f>
        <v>2.3.C.1. Dedução - participação trabalhador no custeio (se houver)</v>
      </c>
      <c r="C53" s="269">
        <f>PREENCHIMENTO!D56</f>
        <v>0</v>
      </c>
      <c r="D53" s="210"/>
      <c r="E53" s="271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15" customHeight="1" outlineLevel="2" x14ac:dyDescent="0.2">
      <c r="A54" s="75"/>
      <c r="B54" s="79" t="str">
        <f>PREENCHIMENTO!B57</f>
        <v>2.3.D. Outro previsto na CCT (especificar aqui)</v>
      </c>
      <c r="C54" s="269">
        <f>PREENCHIMENTO!C57</f>
        <v>0</v>
      </c>
      <c r="D54" s="210"/>
      <c r="E54" s="271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15" customHeight="1" outlineLevel="2" x14ac:dyDescent="0.2">
      <c r="A55" s="75"/>
      <c r="B55" s="79" t="str">
        <f>PREENCHIMENTO!B58</f>
        <v>2.3.D.1. Dedução - participação trabalhador no custeio (se houver)</v>
      </c>
      <c r="C55" s="269">
        <f>PREENCHIMENTO!C58</f>
        <v>0</v>
      </c>
      <c r="D55" s="210"/>
      <c r="E55" s="271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15" customHeight="1" outlineLevel="2" x14ac:dyDescent="0.2">
      <c r="A56" s="75"/>
      <c r="B56" s="79" t="str">
        <f>PREENCHIMENTO!B59</f>
        <v>2.3.E. Outro previsto na CCT (especificar aqui)</v>
      </c>
      <c r="C56" s="269">
        <f>PREENCHIMENTO!C59</f>
        <v>0</v>
      </c>
      <c r="D56" s="210"/>
      <c r="E56" s="271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15" customHeight="1" outlineLevel="2" x14ac:dyDescent="0.2">
      <c r="A57" s="75"/>
      <c r="B57" s="79" t="str">
        <f>PREENCHIMENTO!B60</f>
        <v>2.3.E.1. Dedução - participação trabalhador no custeio (se houver)</v>
      </c>
      <c r="C57" s="269">
        <f>PREENCHIMENTO!C60</f>
        <v>0</v>
      </c>
      <c r="D57" s="210"/>
      <c r="E57" s="271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15" customHeight="1" outlineLevel="2" x14ac:dyDescent="0.2">
      <c r="A58" s="75"/>
      <c r="B58" s="79" t="str">
        <f>PREENCHIMENTO!B61</f>
        <v>2.3.F. Outro previsto na CCT (especificar aqui)</v>
      </c>
      <c r="C58" s="269">
        <f>PREENCHIMENTO!C61</f>
        <v>0</v>
      </c>
      <c r="D58" s="210"/>
      <c r="E58" s="271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15" customHeight="1" outlineLevel="2" x14ac:dyDescent="0.2">
      <c r="A59" s="75"/>
      <c r="B59" s="79" t="str">
        <f>PREENCHIMENTO!B62</f>
        <v>2.3.F.1. Dedução - participação trabalhador no custeio (se houver)</v>
      </c>
      <c r="C59" s="269">
        <f>PREENCHIMENTO!C62</f>
        <v>0</v>
      </c>
      <c r="D59" s="210"/>
      <c r="E59" s="271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15" customHeight="1" outlineLevel="2" x14ac:dyDescent="0.2">
      <c r="A60" s="75"/>
      <c r="B60" s="79" t="str">
        <f>PREENCHIMENTO!B63</f>
        <v>2.3.G. Outro previsto na CCT (especificar aqui)</v>
      </c>
      <c r="C60" s="269">
        <f>PREENCHIMENTO!C63</f>
        <v>0</v>
      </c>
      <c r="D60" s="210"/>
      <c r="E60" s="271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15" customHeight="1" outlineLevel="2" x14ac:dyDescent="0.2">
      <c r="A61" s="75"/>
      <c r="B61" s="79" t="str">
        <f>PREENCHIMENTO!B64</f>
        <v>2.3.G.1. Dedução - participação trabalhador no custeio (se houver)</v>
      </c>
      <c r="C61" s="269">
        <f>PREENCHIMENTO!C64</f>
        <v>0</v>
      </c>
      <c r="D61" s="210"/>
      <c r="E61" s="272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15" customHeight="1" outlineLevel="1" x14ac:dyDescent="0.2">
      <c r="A62" s="75"/>
      <c r="B62" s="273" t="s">
        <v>187</v>
      </c>
      <c r="C62" s="210"/>
      <c r="D62" s="149">
        <f>(C48+D49+C50+D51+C52-C53+C54-C55+C56-C57+C58-C59+C60-C61)</f>
        <v>0</v>
      </c>
      <c r="E62" s="142" t="s">
        <v>165</v>
      </c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3" customHeight="1" outlineLevel="1" x14ac:dyDescent="0.2">
      <c r="A63" s="75"/>
      <c r="B63" s="143"/>
      <c r="C63" s="144"/>
      <c r="D63" s="144"/>
      <c r="E63" s="15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15" customHeight="1" x14ac:dyDescent="0.2">
      <c r="A64" s="75"/>
      <c r="B64" s="274" t="s">
        <v>188</v>
      </c>
      <c r="C64" s="235"/>
      <c r="D64" s="156">
        <f>SUM(D38+D45+D62)</f>
        <v>4446.38</v>
      </c>
      <c r="E64" s="142" t="s">
        <v>165</v>
      </c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6.75" customHeight="1" x14ac:dyDescent="0.2">
      <c r="A65" s="75"/>
      <c r="B65" s="143"/>
      <c r="C65" s="144"/>
      <c r="D65" s="144"/>
      <c r="E65" s="86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15" customHeight="1" x14ac:dyDescent="0.2">
      <c r="A66" s="75"/>
      <c r="B66" s="257" t="s">
        <v>189</v>
      </c>
      <c r="C66" s="217"/>
      <c r="D66" s="217"/>
      <c r="E66" s="218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26.25" customHeight="1" outlineLevel="1" x14ac:dyDescent="0.2">
      <c r="A67" s="75"/>
      <c r="B67" s="157" t="s">
        <v>190</v>
      </c>
      <c r="C67" s="158">
        <f>1/30*7/12</f>
        <v>1.9444444444444445E-2</v>
      </c>
      <c r="D67" s="147">
        <f t="shared" ref="D67:D68" si="4">ROUND(C$26*C67,2)</f>
        <v>177.65</v>
      </c>
      <c r="E67" s="270" t="s">
        <v>163</v>
      </c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26.25" customHeight="1" outlineLevel="1" x14ac:dyDescent="0.2">
      <c r="A68" s="75"/>
      <c r="B68" s="91" t="s">
        <v>191</v>
      </c>
      <c r="C68" s="159">
        <f>C38*C67</f>
        <v>6.5722222222222224E-3</v>
      </c>
      <c r="D68" s="147">
        <f t="shared" si="4"/>
        <v>60.05</v>
      </c>
      <c r="E68" s="271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17.25" customHeight="1" outlineLevel="1" x14ac:dyDescent="0.2">
      <c r="A69" s="75"/>
      <c r="B69" s="157" t="s">
        <v>192</v>
      </c>
      <c r="C69" s="158">
        <f>1*0.08*0.4</f>
        <v>3.2000000000000001E-2</v>
      </c>
      <c r="D69" s="147">
        <f>ROUND((C$26+D43)*C69,2)</f>
        <v>324.85000000000002</v>
      </c>
      <c r="E69" s="271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27.75" customHeight="1" outlineLevel="1" x14ac:dyDescent="0.2">
      <c r="A70" s="75"/>
      <c r="B70" s="157" t="s">
        <v>193</v>
      </c>
      <c r="C70" s="159">
        <f>(1/12)*156%</f>
        <v>0.13</v>
      </c>
      <c r="D70" s="160">
        <f>ROUND((C26/12)*1.56,2)</f>
        <v>1187.73</v>
      </c>
      <c r="E70" s="271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15" customHeight="1" outlineLevel="1" x14ac:dyDescent="0.2">
      <c r="A71" s="75"/>
      <c r="B71" s="157" t="s">
        <v>194</v>
      </c>
      <c r="C71" s="159">
        <f>C70*8%</f>
        <v>1.0400000000000001E-2</v>
      </c>
      <c r="D71" s="160">
        <f>ROUND(D70*C71,2)</f>
        <v>12.35</v>
      </c>
      <c r="E71" s="271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15" customHeight="1" outlineLevel="1" x14ac:dyDescent="0.2">
      <c r="A72" s="75"/>
      <c r="B72" s="157" t="s">
        <v>195</v>
      </c>
      <c r="C72" s="159">
        <f>(1*0.08*0.4)*1.56</f>
        <v>4.9920000000000006E-2</v>
      </c>
      <c r="D72" s="160">
        <f>ROUND((C$26+D43)*C72,2)</f>
        <v>506.77</v>
      </c>
      <c r="E72" s="272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15" customHeight="1" x14ac:dyDescent="0.2">
      <c r="A73" s="75"/>
      <c r="B73" s="141" t="s">
        <v>196</v>
      </c>
      <c r="C73" s="161">
        <f t="shared" ref="C73:D73" si="5">SUM(C67:C72)</f>
        <v>0.24833666666666665</v>
      </c>
      <c r="D73" s="156">
        <f t="shared" si="5"/>
        <v>2269.3999999999996</v>
      </c>
      <c r="E73" s="142" t="s">
        <v>165</v>
      </c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6.75" customHeight="1" x14ac:dyDescent="0.2">
      <c r="A74" s="75"/>
      <c r="B74" s="275"/>
      <c r="C74" s="228"/>
      <c r="D74" s="228"/>
      <c r="E74" s="229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15" customHeight="1" x14ac:dyDescent="0.2">
      <c r="A75" s="75"/>
      <c r="B75" s="257" t="s">
        <v>197</v>
      </c>
      <c r="C75" s="217"/>
      <c r="D75" s="217"/>
      <c r="E75" s="218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12.75" customHeight="1" outlineLevel="1" x14ac:dyDescent="0.2">
      <c r="A76" s="75"/>
      <c r="B76" s="276" t="s">
        <v>198</v>
      </c>
      <c r="C76" s="210"/>
      <c r="D76" s="162">
        <f>(Uniforme!H9+Uniforme!H19)/2</f>
        <v>0</v>
      </c>
      <c r="E76" s="140" t="s">
        <v>171</v>
      </c>
      <c r="F76" s="75" t="s">
        <v>199</v>
      </c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15" customHeight="1" x14ac:dyDescent="0.2">
      <c r="A77" s="75"/>
      <c r="B77" s="274" t="s">
        <v>200</v>
      </c>
      <c r="C77" s="235"/>
      <c r="D77" s="156">
        <f>SUM(D76)</f>
        <v>0</v>
      </c>
      <c r="E77" s="142" t="s">
        <v>165</v>
      </c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6.75" customHeight="1" x14ac:dyDescent="0.2">
      <c r="A78" s="75"/>
      <c r="B78" s="163"/>
      <c r="C78" s="138"/>
      <c r="D78" s="138"/>
      <c r="E78" s="15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13.5" customHeight="1" x14ac:dyDescent="0.2">
      <c r="A79" s="75"/>
      <c r="B79" s="277" t="s">
        <v>201</v>
      </c>
      <c r="C79" s="229"/>
      <c r="D79" s="164">
        <f>D77+D73+D64+C26</f>
        <v>15852.2</v>
      </c>
      <c r="E79" s="165" t="s">
        <v>165</v>
      </c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6.75" customHeight="1" x14ac:dyDescent="0.2">
      <c r="A80" s="75"/>
      <c r="B80" s="278"/>
      <c r="C80" s="228"/>
      <c r="D80" s="228"/>
      <c r="E80" s="229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15" customHeight="1" x14ac:dyDescent="0.2">
      <c r="A81" s="75"/>
      <c r="B81" s="257" t="s">
        <v>202</v>
      </c>
      <c r="C81" s="217"/>
      <c r="D81" s="217"/>
      <c r="E81" s="218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15" customHeight="1" x14ac:dyDescent="0.2">
      <c r="A82" s="75"/>
      <c r="B82" s="221" t="s">
        <v>203</v>
      </c>
      <c r="C82" s="220"/>
      <c r="D82" s="220"/>
      <c r="E82" s="212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15" customHeight="1" outlineLevel="1" x14ac:dyDescent="0.2">
      <c r="A83" s="75"/>
      <c r="B83" s="73" t="s">
        <v>70</v>
      </c>
      <c r="C83" s="145">
        <f>PREENCHIMENTO!C80</f>
        <v>0</v>
      </c>
      <c r="D83" s="60">
        <f>ROUND(D$79*C83,2)</f>
        <v>0</v>
      </c>
      <c r="E83" s="270" t="s">
        <v>171</v>
      </c>
      <c r="F83" s="75" t="s">
        <v>71</v>
      </c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15" customHeight="1" outlineLevel="1" x14ac:dyDescent="0.2">
      <c r="A84" s="75"/>
      <c r="B84" s="73" t="s">
        <v>72</v>
      </c>
      <c r="C84" s="145">
        <f>PREENCHIMENTO!C81</f>
        <v>0</v>
      </c>
      <c r="D84" s="60">
        <f>ROUND((D$79+D83)*C84,2)</f>
        <v>0</v>
      </c>
      <c r="E84" s="272"/>
      <c r="F84" s="75" t="s">
        <v>71</v>
      </c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15" customHeight="1" x14ac:dyDescent="0.2">
      <c r="A85" s="75"/>
      <c r="B85" s="141" t="s">
        <v>204</v>
      </c>
      <c r="C85" s="161">
        <f t="shared" ref="C85:D85" si="6">SUM(C83:C84)</f>
        <v>0</v>
      </c>
      <c r="D85" s="156">
        <f t="shared" si="6"/>
        <v>0</v>
      </c>
      <c r="E85" s="142" t="s">
        <v>165</v>
      </c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3" customHeight="1" x14ac:dyDescent="0.2">
      <c r="A86" s="75"/>
      <c r="B86" s="280"/>
      <c r="C86" s="281"/>
      <c r="D86" s="282"/>
      <c r="E86" s="15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25.5" customHeight="1" x14ac:dyDescent="0.2">
      <c r="A87" s="75"/>
      <c r="B87" s="283" t="s">
        <v>205</v>
      </c>
      <c r="C87" s="284"/>
      <c r="D87" s="166">
        <f>D79+D85</f>
        <v>15852.2</v>
      </c>
      <c r="E87" s="165" t="s">
        <v>165</v>
      </c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3" customHeight="1" x14ac:dyDescent="0.2">
      <c r="A88" s="6"/>
      <c r="B88" s="167"/>
      <c r="C88" s="168"/>
      <c r="D88" s="169"/>
      <c r="E88" s="170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" customHeight="1" x14ac:dyDescent="0.2">
      <c r="A89" s="75"/>
      <c r="B89" s="257" t="s">
        <v>206</v>
      </c>
      <c r="C89" s="217"/>
      <c r="D89" s="217"/>
      <c r="E89" s="218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15" customHeight="1" outlineLevel="1" x14ac:dyDescent="0.2">
      <c r="A90" s="75"/>
      <c r="B90" s="171" t="s">
        <v>207</v>
      </c>
      <c r="C90" s="145">
        <f>PREENCHIMENTO!C85</f>
        <v>0</v>
      </c>
      <c r="D90" s="151">
        <f t="shared" ref="D90:D92" si="7">ROUND(D$94*C90,2)</f>
        <v>0</v>
      </c>
      <c r="E90" s="270" t="s">
        <v>171</v>
      </c>
      <c r="F90" s="75" t="s">
        <v>208</v>
      </c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spans="1:26" ht="15" customHeight="1" outlineLevel="1" x14ac:dyDescent="0.2">
      <c r="A91" s="75"/>
      <c r="B91" s="171" t="s">
        <v>209</v>
      </c>
      <c r="C91" s="145">
        <f>PREENCHIMENTO!C86</f>
        <v>0</v>
      </c>
      <c r="D91" s="151">
        <f t="shared" si="7"/>
        <v>0</v>
      </c>
      <c r="E91" s="271"/>
      <c r="F91" s="75" t="s">
        <v>208</v>
      </c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15" customHeight="1" outlineLevel="1" x14ac:dyDescent="0.2">
      <c r="A92" s="75"/>
      <c r="B92" s="171" t="s">
        <v>210</v>
      </c>
      <c r="C92" s="172">
        <f>PREENCHIMENTO!C87</f>
        <v>0</v>
      </c>
      <c r="D92" s="173">
        <f t="shared" si="7"/>
        <v>0</v>
      </c>
      <c r="E92" s="272"/>
      <c r="F92" s="75" t="s">
        <v>208</v>
      </c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15" customHeight="1" x14ac:dyDescent="0.2">
      <c r="A93" s="174"/>
      <c r="B93" s="175" t="s">
        <v>211</v>
      </c>
      <c r="C93" s="176">
        <f t="shared" ref="C93:D93" si="8">SUM(C90:C92)</f>
        <v>0</v>
      </c>
      <c r="D93" s="177">
        <f t="shared" si="8"/>
        <v>0</v>
      </c>
      <c r="E93" s="140" t="s">
        <v>165</v>
      </c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spans="1:26" ht="12.75" hidden="1" customHeight="1" x14ac:dyDescent="0.2">
      <c r="A94" s="178"/>
      <c r="B94" s="179"/>
      <c r="C94" s="180">
        <f>1-C93</f>
        <v>1</v>
      </c>
      <c r="D94" s="181">
        <f>ROUND(D87/C94,2)</f>
        <v>15852.2</v>
      </c>
      <c r="E94" s="182"/>
      <c r="F94" s="75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</row>
    <row r="95" spans="1:26" ht="15" customHeight="1" x14ac:dyDescent="0.2">
      <c r="A95" s="75"/>
      <c r="B95" s="141" t="s">
        <v>212</v>
      </c>
      <c r="C95" s="161">
        <f>SUM(C93+C85)</f>
        <v>0</v>
      </c>
      <c r="D95" s="156">
        <f>D85+D93</f>
        <v>0</v>
      </c>
      <c r="E95" s="142" t="s">
        <v>165</v>
      </c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spans="1:26" ht="6.75" customHeight="1" x14ac:dyDescent="0.2">
      <c r="A96" s="75"/>
      <c r="B96" s="143"/>
      <c r="C96" s="144"/>
      <c r="D96" s="285"/>
      <c r="E96" s="229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spans="1:26" ht="15" customHeight="1" x14ac:dyDescent="0.2">
      <c r="A97" s="75"/>
      <c r="B97" s="257" t="s">
        <v>213</v>
      </c>
      <c r="C97" s="217"/>
      <c r="D97" s="217"/>
      <c r="E97" s="218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12.75" customHeight="1" x14ac:dyDescent="0.2">
      <c r="A98" s="75"/>
      <c r="B98" s="290" t="s">
        <v>214</v>
      </c>
      <c r="C98" s="210"/>
      <c r="D98" s="183">
        <f>D79+D95</f>
        <v>15852.2</v>
      </c>
      <c r="E98" s="287" t="s">
        <v>165</v>
      </c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15" customHeight="1" x14ac:dyDescent="0.2">
      <c r="A99" s="75"/>
      <c r="B99" s="289" t="s">
        <v>215</v>
      </c>
      <c r="C99" s="210"/>
      <c r="D99" s="184">
        <f>E15</f>
        <v>8</v>
      </c>
      <c r="E99" s="271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15" customHeight="1" x14ac:dyDescent="0.2">
      <c r="A100" s="75"/>
      <c r="B100" s="279" t="s">
        <v>216</v>
      </c>
      <c r="C100" s="210"/>
      <c r="D100" s="185">
        <f>D98*D99</f>
        <v>126817.60000000001</v>
      </c>
      <c r="E100" s="271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15" customHeight="1" x14ac:dyDescent="0.2">
      <c r="A101" s="75"/>
      <c r="B101" s="279" t="s">
        <v>217</v>
      </c>
      <c r="C101" s="210"/>
      <c r="D101" s="185">
        <f>D100*12</f>
        <v>1521811.2000000002</v>
      </c>
      <c r="E101" s="271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15" customHeight="1" x14ac:dyDescent="0.2">
      <c r="A102" s="75"/>
      <c r="B102" s="286" t="s">
        <v>218</v>
      </c>
      <c r="C102" s="235"/>
      <c r="D102" s="186">
        <f>D100*24</f>
        <v>3043622.4000000004</v>
      </c>
      <c r="E102" s="288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6.75" customHeight="1" x14ac:dyDescent="0.2">
      <c r="A103" s="75"/>
      <c r="B103" s="75"/>
      <c r="C103" s="139"/>
      <c r="D103" s="187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15" customHeight="1" x14ac:dyDescent="0.2">
      <c r="A104" s="75"/>
      <c r="B104" s="257" t="s">
        <v>219</v>
      </c>
      <c r="C104" s="217"/>
      <c r="D104" s="217"/>
      <c r="E104" s="218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15" customHeight="1" x14ac:dyDescent="0.2">
      <c r="A105" s="75"/>
      <c r="B105" s="73" t="s">
        <v>220</v>
      </c>
      <c r="C105" s="158">
        <v>8.3299999999999999E-2</v>
      </c>
      <c r="D105" s="147">
        <f t="shared" ref="D105:D108" si="9">$C$26*C105</f>
        <v>761.06378600000005</v>
      </c>
      <c r="E105" s="270" t="s">
        <v>163</v>
      </c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15" customHeight="1" x14ac:dyDescent="0.2">
      <c r="A106" s="75"/>
      <c r="B106" s="73" t="s">
        <v>221</v>
      </c>
      <c r="C106" s="158">
        <v>0.121</v>
      </c>
      <c r="D106" s="147">
        <f t="shared" si="9"/>
        <v>1105.5068200000001</v>
      </c>
      <c r="E106" s="272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12.75" customHeight="1" outlineLevel="1" x14ac:dyDescent="0.2">
      <c r="A107" s="75"/>
      <c r="B107" s="188" t="s">
        <v>222</v>
      </c>
      <c r="C107" s="145">
        <f>VLOOKUP(C32,C114:D123,2,1)</f>
        <v>7.3899999999999993E-2</v>
      </c>
      <c r="D107" s="147">
        <f t="shared" si="9"/>
        <v>675.18143799999996</v>
      </c>
      <c r="E107" s="140" t="s">
        <v>171</v>
      </c>
      <c r="F107" s="75" t="s">
        <v>223</v>
      </c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12.75" customHeight="1" outlineLevel="1" x14ac:dyDescent="0.2">
      <c r="A108" s="75"/>
      <c r="B108" s="73" t="s">
        <v>224</v>
      </c>
      <c r="C108" s="158">
        <v>0.05</v>
      </c>
      <c r="D108" s="147">
        <f t="shared" si="9"/>
        <v>456.82100000000003</v>
      </c>
      <c r="E108" s="140" t="s">
        <v>163</v>
      </c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12.75" customHeight="1" outlineLevel="1" x14ac:dyDescent="0.2">
      <c r="A109" s="75"/>
      <c r="B109" s="273" t="s">
        <v>225</v>
      </c>
      <c r="C109" s="210"/>
      <c r="D109" s="149">
        <f>SUM(D105:D108)</f>
        <v>2998.5730440000002</v>
      </c>
      <c r="E109" s="287" t="s">
        <v>165</v>
      </c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15" customHeight="1" outlineLevel="1" x14ac:dyDescent="0.2">
      <c r="A110" s="75"/>
      <c r="B110" s="289" t="s">
        <v>226</v>
      </c>
      <c r="C110" s="210"/>
      <c r="D110" s="184">
        <f>D99</f>
        <v>8</v>
      </c>
      <c r="E110" s="271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15" customHeight="1" x14ac:dyDescent="0.2">
      <c r="A111" s="75"/>
      <c r="B111" s="286" t="s">
        <v>227</v>
      </c>
      <c r="C111" s="235"/>
      <c r="D111" s="189">
        <f>D109*D110</f>
        <v>23988.584352000002</v>
      </c>
      <c r="E111" s="288"/>
      <c r="F111" s="190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12.75" customHeight="1" x14ac:dyDescent="0.2">
      <c r="A112" s="75"/>
      <c r="B112" s="75"/>
      <c r="C112" s="139"/>
      <c r="D112" s="139"/>
      <c r="E112" s="139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12.75" hidden="1" customHeight="1" x14ac:dyDescent="0.2">
      <c r="A113" s="75"/>
      <c r="B113" s="75"/>
      <c r="C113" s="191" t="s">
        <v>228</v>
      </c>
      <c r="D113" s="192" t="s">
        <v>222</v>
      </c>
      <c r="E113" s="139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12.75" hidden="1" customHeight="1" x14ac:dyDescent="0.2">
      <c r="A114" s="75"/>
      <c r="B114" s="75"/>
      <c r="C114" s="158">
        <v>0</v>
      </c>
      <c r="D114" s="158">
        <v>7.3899999999999993E-2</v>
      </c>
      <c r="E114" s="139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12.75" hidden="1" customHeight="1" x14ac:dyDescent="0.2">
      <c r="A115" s="75"/>
      <c r="B115" s="75"/>
      <c r="C115" s="158">
        <v>0.01</v>
      </c>
      <c r="D115" s="158">
        <v>7.3899999999999993E-2</v>
      </c>
      <c r="E115" s="139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12.75" hidden="1" customHeight="1" x14ac:dyDescent="0.2">
      <c r="A116" s="75"/>
      <c r="B116" s="75"/>
      <c r="C116" s="158">
        <v>0.02</v>
      </c>
      <c r="D116" s="158">
        <v>7.5999999999999998E-2</v>
      </c>
      <c r="E116" s="139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12.75" hidden="1" customHeight="1" x14ac:dyDescent="0.2">
      <c r="A117" s="75"/>
      <c r="B117" s="75"/>
      <c r="C117" s="158">
        <v>0.03</v>
      </c>
      <c r="D117" s="158">
        <v>7.8200000000000006E-2</v>
      </c>
      <c r="E117" s="139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12.75" hidden="1" customHeight="1" x14ac:dyDescent="0.2">
      <c r="A118" s="75"/>
      <c r="B118" s="75"/>
      <c r="C118" s="158">
        <v>0.04</v>
      </c>
      <c r="D118" s="158">
        <v>7.8200000000000006E-2</v>
      </c>
      <c r="E118" s="139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12.75" hidden="1" customHeight="1" x14ac:dyDescent="0.2">
      <c r="A119" s="75"/>
      <c r="B119" s="75"/>
      <c r="C119" s="158">
        <v>0.05</v>
      </c>
      <c r="D119" s="158">
        <v>7.8200000000000006E-2</v>
      </c>
      <c r="E119" s="139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2.75" hidden="1" customHeight="1" x14ac:dyDescent="0.2">
      <c r="A120" s="75"/>
      <c r="B120" s="75"/>
      <c r="C120" s="158">
        <v>0.06</v>
      </c>
      <c r="D120" s="158">
        <v>7.8200000000000006E-2</v>
      </c>
      <c r="E120" s="139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12.75" hidden="1" customHeight="1" x14ac:dyDescent="0.2">
      <c r="A121" s="75"/>
      <c r="B121" s="75"/>
      <c r="C121" s="158">
        <v>7.0000000000000007E-2</v>
      </c>
      <c r="D121" s="158">
        <v>7.8200000000000006E-2</v>
      </c>
      <c r="E121" s="139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12.75" hidden="1" customHeight="1" x14ac:dyDescent="0.2">
      <c r="A122" s="75"/>
      <c r="B122" s="75"/>
      <c r="C122" s="158">
        <v>0.08</v>
      </c>
      <c r="D122" s="158">
        <v>7.8200000000000006E-2</v>
      </c>
      <c r="E122" s="139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12.75" hidden="1" customHeight="1" x14ac:dyDescent="0.2">
      <c r="A123" s="75"/>
      <c r="B123" s="75"/>
      <c r="C123" s="158">
        <v>0.09</v>
      </c>
      <c r="D123" s="158">
        <v>7.8200000000000006E-2</v>
      </c>
      <c r="E123" s="139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12.75" customHeight="1" x14ac:dyDescent="0.2">
      <c r="A124" s="75"/>
      <c r="B124" s="75"/>
      <c r="C124" s="139"/>
      <c r="D124" s="139"/>
      <c r="E124" s="139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12.75" customHeight="1" x14ac:dyDescent="0.2">
      <c r="A125" s="75"/>
      <c r="B125" s="75"/>
      <c r="C125" s="139"/>
      <c r="D125" s="139"/>
      <c r="E125" s="139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12.75" customHeight="1" x14ac:dyDescent="0.2">
      <c r="A126" s="75"/>
      <c r="B126" s="75"/>
      <c r="C126" s="139"/>
      <c r="D126" s="139"/>
      <c r="E126" s="139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12.75" customHeight="1" x14ac:dyDescent="0.2">
      <c r="A127" s="75"/>
      <c r="B127" s="75"/>
      <c r="C127" s="139"/>
      <c r="D127" s="139"/>
      <c r="E127" s="139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12.75" customHeight="1" x14ac:dyDescent="0.2">
      <c r="A128" s="75"/>
      <c r="B128" s="75"/>
      <c r="C128" s="139"/>
      <c r="D128" s="139"/>
      <c r="E128" s="139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12.75" customHeight="1" x14ac:dyDescent="0.2">
      <c r="A129" s="75"/>
      <c r="B129" s="75"/>
      <c r="C129" s="139"/>
      <c r="D129" s="139"/>
      <c r="E129" s="139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12.75" customHeight="1" x14ac:dyDescent="0.2">
      <c r="A130" s="75"/>
      <c r="B130" s="75"/>
      <c r="C130" s="139"/>
      <c r="D130" s="139"/>
      <c r="E130" s="139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12.75" customHeight="1" x14ac:dyDescent="0.2">
      <c r="A131" s="75"/>
      <c r="B131" s="75"/>
      <c r="C131" s="139"/>
      <c r="D131" s="139"/>
      <c r="E131" s="139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12.75" customHeight="1" x14ac:dyDescent="0.2">
      <c r="A132" s="75"/>
      <c r="B132" s="75"/>
      <c r="C132" s="139"/>
      <c r="D132" s="139"/>
      <c r="E132" s="139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12.75" customHeight="1" x14ac:dyDescent="0.2">
      <c r="A133" s="75"/>
      <c r="B133" s="75"/>
      <c r="C133" s="139"/>
      <c r="D133" s="139"/>
      <c r="E133" s="139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12.75" customHeight="1" x14ac:dyDescent="0.2">
      <c r="A134" s="75"/>
      <c r="B134" s="75"/>
      <c r="C134" s="139"/>
      <c r="D134" s="139"/>
      <c r="E134" s="139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12.75" customHeight="1" x14ac:dyDescent="0.2">
      <c r="A135" s="75"/>
      <c r="B135" s="75"/>
      <c r="C135" s="139"/>
      <c r="D135" s="139"/>
      <c r="E135" s="139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2.75" customHeight="1" x14ac:dyDescent="0.2">
      <c r="A136" s="75"/>
      <c r="B136" s="75"/>
      <c r="C136" s="139"/>
      <c r="D136" s="139"/>
      <c r="E136" s="139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12.75" customHeight="1" x14ac:dyDescent="0.2">
      <c r="A137" s="75"/>
      <c r="B137" s="75"/>
      <c r="C137" s="139"/>
      <c r="D137" s="139"/>
      <c r="E137" s="139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12.75" customHeight="1" x14ac:dyDescent="0.2">
      <c r="A138" s="75"/>
      <c r="B138" s="75"/>
      <c r="C138" s="139"/>
      <c r="D138" s="139"/>
      <c r="E138" s="139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12.75" customHeight="1" x14ac:dyDescent="0.2">
      <c r="A139" s="75"/>
      <c r="B139" s="75"/>
      <c r="C139" s="139"/>
      <c r="D139" s="139"/>
      <c r="E139" s="139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12.75" customHeight="1" x14ac:dyDescent="0.2">
      <c r="A140" s="75"/>
      <c r="B140" s="75"/>
      <c r="C140" s="139"/>
      <c r="D140" s="139"/>
      <c r="E140" s="139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12.75" customHeight="1" x14ac:dyDescent="0.2">
      <c r="A141" s="75"/>
      <c r="B141" s="75"/>
      <c r="C141" s="139"/>
      <c r="D141" s="139"/>
      <c r="E141" s="139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12.75" customHeight="1" x14ac:dyDescent="0.2">
      <c r="A142" s="75"/>
      <c r="B142" s="75"/>
      <c r="C142" s="139"/>
      <c r="D142" s="139"/>
      <c r="E142" s="139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12.75" customHeight="1" x14ac:dyDescent="0.2">
      <c r="A143" s="75"/>
      <c r="B143" s="75"/>
      <c r="C143" s="139"/>
      <c r="D143" s="139"/>
      <c r="E143" s="139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12.75" customHeight="1" x14ac:dyDescent="0.2">
      <c r="A144" s="75"/>
      <c r="B144" s="75"/>
      <c r="C144" s="139"/>
      <c r="D144" s="139"/>
      <c r="E144" s="139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12.75" customHeight="1" x14ac:dyDescent="0.2">
      <c r="A145" s="75"/>
      <c r="B145" s="75"/>
      <c r="C145" s="139"/>
      <c r="D145" s="139"/>
      <c r="E145" s="139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12.75" customHeight="1" x14ac:dyDescent="0.2">
      <c r="A146" s="75"/>
      <c r="B146" s="75"/>
      <c r="C146" s="139"/>
      <c r="D146" s="139"/>
      <c r="E146" s="139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12.75" customHeight="1" x14ac:dyDescent="0.2">
      <c r="A147" s="75"/>
      <c r="B147" s="75"/>
      <c r="C147" s="139"/>
      <c r="D147" s="139"/>
      <c r="E147" s="139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12.75" customHeight="1" x14ac:dyDescent="0.2">
      <c r="A148" s="75"/>
      <c r="B148" s="75"/>
      <c r="C148" s="139"/>
      <c r="D148" s="139"/>
      <c r="E148" s="139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12.75" customHeight="1" x14ac:dyDescent="0.2">
      <c r="A149" s="75"/>
      <c r="B149" s="75"/>
      <c r="C149" s="139"/>
      <c r="D149" s="139"/>
      <c r="E149" s="139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12.75" customHeight="1" x14ac:dyDescent="0.2">
      <c r="A150" s="75"/>
      <c r="B150" s="75"/>
      <c r="C150" s="139"/>
      <c r="D150" s="139"/>
      <c r="E150" s="139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12.75" customHeight="1" x14ac:dyDescent="0.2">
      <c r="A151" s="75"/>
      <c r="B151" s="75"/>
      <c r="C151" s="139"/>
      <c r="D151" s="139"/>
      <c r="E151" s="139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12.75" customHeight="1" x14ac:dyDescent="0.2">
      <c r="A152" s="75"/>
      <c r="B152" s="75"/>
      <c r="C152" s="139"/>
      <c r="D152" s="139"/>
      <c r="E152" s="139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12.75" customHeight="1" x14ac:dyDescent="0.2">
      <c r="A153" s="75"/>
      <c r="B153" s="75"/>
      <c r="C153" s="139"/>
      <c r="D153" s="139"/>
      <c r="E153" s="139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12.75" customHeight="1" x14ac:dyDescent="0.2">
      <c r="A154" s="75"/>
      <c r="B154" s="75"/>
      <c r="C154" s="139"/>
      <c r="D154" s="139"/>
      <c r="E154" s="139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12.75" customHeight="1" x14ac:dyDescent="0.2">
      <c r="A155" s="75"/>
      <c r="B155" s="75"/>
      <c r="C155" s="139"/>
      <c r="D155" s="139"/>
      <c r="E155" s="139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12.75" customHeight="1" x14ac:dyDescent="0.2">
      <c r="A156" s="75"/>
      <c r="B156" s="75"/>
      <c r="C156" s="139"/>
      <c r="D156" s="139"/>
      <c r="E156" s="139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12.75" customHeight="1" x14ac:dyDescent="0.2">
      <c r="A157" s="75"/>
      <c r="B157" s="75"/>
      <c r="C157" s="139"/>
      <c r="D157" s="139"/>
      <c r="E157" s="139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12.75" customHeight="1" x14ac:dyDescent="0.2">
      <c r="A158" s="75"/>
      <c r="B158" s="75"/>
      <c r="C158" s="139"/>
      <c r="D158" s="139"/>
      <c r="E158" s="139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12.75" customHeight="1" x14ac:dyDescent="0.2">
      <c r="A159" s="75"/>
      <c r="B159" s="75"/>
      <c r="C159" s="139"/>
      <c r="D159" s="139"/>
      <c r="E159" s="139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12.75" customHeight="1" x14ac:dyDescent="0.2">
      <c r="A160" s="75"/>
      <c r="B160" s="75"/>
      <c r="C160" s="139"/>
      <c r="D160" s="139"/>
      <c r="E160" s="139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12.75" customHeight="1" x14ac:dyDescent="0.2">
      <c r="A161" s="75"/>
      <c r="B161" s="75"/>
      <c r="C161" s="139"/>
      <c r="D161" s="139"/>
      <c r="E161" s="139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12.75" customHeight="1" x14ac:dyDescent="0.2">
      <c r="A162" s="75"/>
      <c r="B162" s="75"/>
      <c r="C162" s="139"/>
      <c r="D162" s="139"/>
      <c r="E162" s="139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12.75" customHeight="1" x14ac:dyDescent="0.2">
      <c r="A163" s="75"/>
      <c r="B163" s="75"/>
      <c r="C163" s="139"/>
      <c r="D163" s="139"/>
      <c r="E163" s="139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12.75" customHeight="1" x14ac:dyDescent="0.2">
      <c r="A164" s="75"/>
      <c r="B164" s="75"/>
      <c r="C164" s="139"/>
      <c r="D164" s="139"/>
      <c r="E164" s="139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12.75" customHeight="1" x14ac:dyDescent="0.2">
      <c r="A165" s="75"/>
      <c r="B165" s="75"/>
      <c r="C165" s="139"/>
      <c r="D165" s="139"/>
      <c r="E165" s="139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12.75" customHeight="1" x14ac:dyDescent="0.2">
      <c r="A166" s="75"/>
      <c r="B166" s="75"/>
      <c r="C166" s="139"/>
      <c r="D166" s="139"/>
      <c r="E166" s="139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12.75" customHeight="1" x14ac:dyDescent="0.2">
      <c r="A167" s="75"/>
      <c r="B167" s="75"/>
      <c r="C167" s="139"/>
      <c r="D167" s="139"/>
      <c r="E167" s="139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12.75" customHeight="1" x14ac:dyDescent="0.2">
      <c r="A168" s="75"/>
      <c r="B168" s="75"/>
      <c r="C168" s="139"/>
      <c r="D168" s="139"/>
      <c r="E168" s="139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12.75" customHeight="1" x14ac:dyDescent="0.2">
      <c r="A169" s="75"/>
      <c r="B169" s="75"/>
      <c r="C169" s="139"/>
      <c r="D169" s="139"/>
      <c r="E169" s="139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12.75" customHeight="1" x14ac:dyDescent="0.2">
      <c r="A170" s="75"/>
      <c r="B170" s="75"/>
      <c r="C170" s="139"/>
      <c r="D170" s="139"/>
      <c r="E170" s="139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12.75" customHeight="1" x14ac:dyDescent="0.2">
      <c r="A171" s="75"/>
      <c r="B171" s="75"/>
      <c r="C171" s="139"/>
      <c r="D171" s="139"/>
      <c r="E171" s="139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12.75" customHeight="1" x14ac:dyDescent="0.2">
      <c r="A172" s="75"/>
      <c r="B172" s="75"/>
      <c r="C172" s="139"/>
      <c r="D172" s="139"/>
      <c r="E172" s="139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12.75" customHeight="1" x14ac:dyDescent="0.2">
      <c r="A173" s="75"/>
      <c r="B173" s="75"/>
      <c r="C173" s="139"/>
      <c r="D173" s="139"/>
      <c r="E173" s="139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12.75" customHeight="1" x14ac:dyDescent="0.2">
      <c r="A174" s="75"/>
      <c r="B174" s="75"/>
      <c r="C174" s="139"/>
      <c r="D174" s="139"/>
      <c r="E174" s="139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12.75" customHeight="1" x14ac:dyDescent="0.2">
      <c r="A175" s="75"/>
      <c r="B175" s="75"/>
      <c r="C175" s="139"/>
      <c r="D175" s="139"/>
      <c r="E175" s="139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12.75" customHeight="1" x14ac:dyDescent="0.2">
      <c r="A176" s="75"/>
      <c r="B176" s="75"/>
      <c r="C176" s="139"/>
      <c r="D176" s="139"/>
      <c r="E176" s="139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12.75" customHeight="1" x14ac:dyDescent="0.2">
      <c r="A177" s="75"/>
      <c r="B177" s="75"/>
      <c r="C177" s="139"/>
      <c r="D177" s="139"/>
      <c r="E177" s="139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12.75" customHeight="1" x14ac:dyDescent="0.2">
      <c r="A178" s="75"/>
      <c r="B178" s="75"/>
      <c r="C178" s="139"/>
      <c r="D178" s="139"/>
      <c r="E178" s="139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12.75" customHeight="1" x14ac:dyDescent="0.2">
      <c r="A179" s="75"/>
      <c r="B179" s="75"/>
      <c r="C179" s="139"/>
      <c r="D179" s="139"/>
      <c r="E179" s="139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12.75" customHeight="1" x14ac:dyDescent="0.2">
      <c r="A180" s="75"/>
      <c r="B180" s="75"/>
      <c r="C180" s="139"/>
      <c r="D180" s="139"/>
      <c r="E180" s="139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12.75" customHeight="1" x14ac:dyDescent="0.2">
      <c r="A181" s="75"/>
      <c r="B181" s="75"/>
      <c r="C181" s="139"/>
      <c r="D181" s="139"/>
      <c r="E181" s="139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12.75" customHeight="1" x14ac:dyDescent="0.2">
      <c r="A182" s="75"/>
      <c r="B182" s="75"/>
      <c r="C182" s="139"/>
      <c r="D182" s="139"/>
      <c r="E182" s="139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12.75" customHeight="1" x14ac:dyDescent="0.2">
      <c r="A183" s="75"/>
      <c r="B183" s="75"/>
      <c r="C183" s="139"/>
      <c r="D183" s="139"/>
      <c r="E183" s="139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12.75" customHeight="1" x14ac:dyDescent="0.2">
      <c r="A184" s="75"/>
      <c r="B184" s="75"/>
      <c r="C184" s="139"/>
      <c r="D184" s="139"/>
      <c r="E184" s="139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12.75" customHeight="1" x14ac:dyDescent="0.2">
      <c r="A185" s="75"/>
      <c r="B185" s="75"/>
      <c r="C185" s="139"/>
      <c r="D185" s="139"/>
      <c r="E185" s="139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12.75" customHeight="1" x14ac:dyDescent="0.2">
      <c r="A186" s="75"/>
      <c r="B186" s="75"/>
      <c r="C186" s="139"/>
      <c r="D186" s="139"/>
      <c r="E186" s="139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12.75" customHeight="1" x14ac:dyDescent="0.2">
      <c r="A187" s="75"/>
      <c r="B187" s="75"/>
      <c r="C187" s="139"/>
      <c r="D187" s="139"/>
      <c r="E187" s="139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12.75" customHeight="1" x14ac:dyDescent="0.2">
      <c r="A188" s="75"/>
      <c r="B188" s="75"/>
      <c r="C188" s="139"/>
      <c r="D188" s="139"/>
      <c r="E188" s="139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12.75" customHeight="1" x14ac:dyDescent="0.2">
      <c r="A189" s="75"/>
      <c r="B189" s="75"/>
      <c r="C189" s="139"/>
      <c r="D189" s="139"/>
      <c r="E189" s="139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12.75" customHeight="1" x14ac:dyDescent="0.2">
      <c r="A190" s="75"/>
      <c r="B190" s="75"/>
      <c r="C190" s="139"/>
      <c r="D190" s="139"/>
      <c r="E190" s="139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12.75" customHeight="1" x14ac:dyDescent="0.2">
      <c r="A191" s="75"/>
      <c r="B191" s="75"/>
      <c r="C191" s="139"/>
      <c r="D191" s="139"/>
      <c r="E191" s="139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12.75" customHeight="1" x14ac:dyDescent="0.2">
      <c r="A192" s="75"/>
      <c r="B192" s="75"/>
      <c r="C192" s="139"/>
      <c r="D192" s="139"/>
      <c r="E192" s="139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12.75" customHeight="1" x14ac:dyDescent="0.2">
      <c r="A193" s="75"/>
      <c r="B193" s="75"/>
      <c r="C193" s="139"/>
      <c r="D193" s="139"/>
      <c r="E193" s="139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12.75" customHeight="1" x14ac:dyDescent="0.2">
      <c r="A194" s="75"/>
      <c r="B194" s="75"/>
      <c r="C194" s="139"/>
      <c r="D194" s="139"/>
      <c r="E194" s="139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12.75" customHeight="1" x14ac:dyDescent="0.2">
      <c r="A195" s="75"/>
      <c r="B195" s="75"/>
      <c r="C195" s="139"/>
      <c r="D195" s="139"/>
      <c r="E195" s="139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12.75" customHeight="1" x14ac:dyDescent="0.2">
      <c r="A196" s="75"/>
      <c r="B196" s="75"/>
      <c r="C196" s="139"/>
      <c r="D196" s="139"/>
      <c r="E196" s="139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12.75" customHeight="1" x14ac:dyDescent="0.2">
      <c r="A197" s="75"/>
      <c r="B197" s="75"/>
      <c r="C197" s="139"/>
      <c r="D197" s="139"/>
      <c r="E197" s="139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12.75" customHeight="1" x14ac:dyDescent="0.2">
      <c r="A198" s="75"/>
      <c r="B198" s="75"/>
      <c r="C198" s="139"/>
      <c r="D198" s="139"/>
      <c r="E198" s="139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12.75" customHeight="1" x14ac:dyDescent="0.2">
      <c r="A199" s="75"/>
      <c r="B199" s="75"/>
      <c r="C199" s="139"/>
      <c r="D199" s="139"/>
      <c r="E199" s="139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12.75" customHeight="1" x14ac:dyDescent="0.2">
      <c r="A200" s="75"/>
      <c r="B200" s="75"/>
      <c r="C200" s="139"/>
      <c r="D200" s="139"/>
      <c r="E200" s="139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12.75" customHeight="1" x14ac:dyDescent="0.2">
      <c r="A201" s="75"/>
      <c r="B201" s="75"/>
      <c r="C201" s="139"/>
      <c r="D201" s="139"/>
      <c r="E201" s="139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12.75" customHeight="1" x14ac:dyDescent="0.2">
      <c r="A202" s="75"/>
      <c r="B202" s="75"/>
      <c r="C202" s="139"/>
      <c r="D202" s="139"/>
      <c r="E202" s="139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12.75" customHeight="1" x14ac:dyDescent="0.2">
      <c r="A203" s="75"/>
      <c r="B203" s="75"/>
      <c r="C203" s="139"/>
      <c r="D203" s="139"/>
      <c r="E203" s="139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12.75" customHeight="1" x14ac:dyDescent="0.2">
      <c r="A204" s="75"/>
      <c r="B204" s="75"/>
      <c r="C204" s="139"/>
      <c r="D204" s="139"/>
      <c r="E204" s="139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12.75" customHeight="1" x14ac:dyDescent="0.2">
      <c r="A205" s="75"/>
      <c r="B205" s="75"/>
      <c r="C205" s="139"/>
      <c r="D205" s="139"/>
      <c r="E205" s="139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12.75" customHeight="1" x14ac:dyDescent="0.2">
      <c r="A206" s="75"/>
      <c r="B206" s="75"/>
      <c r="C206" s="139"/>
      <c r="D206" s="139"/>
      <c r="E206" s="139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12.75" customHeight="1" x14ac:dyDescent="0.2">
      <c r="A207" s="75"/>
      <c r="B207" s="75"/>
      <c r="C207" s="139"/>
      <c r="D207" s="139"/>
      <c r="E207" s="139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12.75" customHeight="1" x14ac:dyDescent="0.2">
      <c r="A208" s="75"/>
      <c r="B208" s="75"/>
      <c r="C208" s="139"/>
      <c r="D208" s="139"/>
      <c r="E208" s="139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12.75" customHeight="1" x14ac:dyDescent="0.2">
      <c r="A209" s="75"/>
      <c r="B209" s="75"/>
      <c r="C209" s="139"/>
      <c r="D209" s="139"/>
      <c r="E209" s="139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12.75" customHeight="1" x14ac:dyDescent="0.2">
      <c r="A210" s="75"/>
      <c r="B210" s="75"/>
      <c r="C210" s="139"/>
      <c r="D210" s="139"/>
      <c r="E210" s="139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12.75" customHeight="1" x14ac:dyDescent="0.2">
      <c r="A211" s="75"/>
      <c r="B211" s="75"/>
      <c r="C211" s="139"/>
      <c r="D211" s="139"/>
      <c r="E211" s="139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12.75" customHeight="1" x14ac:dyDescent="0.2">
      <c r="A212" s="75"/>
      <c r="B212" s="75"/>
      <c r="C212" s="139"/>
      <c r="D212" s="139"/>
      <c r="E212" s="139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12.75" customHeight="1" x14ac:dyDescent="0.2">
      <c r="A213" s="75"/>
      <c r="B213" s="75"/>
      <c r="C213" s="139"/>
      <c r="D213" s="139"/>
      <c r="E213" s="139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12.75" customHeight="1" x14ac:dyDescent="0.2">
      <c r="A214" s="75"/>
      <c r="B214" s="75"/>
      <c r="C214" s="139"/>
      <c r="D214" s="139"/>
      <c r="E214" s="139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12.75" customHeight="1" x14ac:dyDescent="0.2">
      <c r="A215" s="75"/>
      <c r="B215" s="75"/>
      <c r="C215" s="139"/>
      <c r="D215" s="139"/>
      <c r="E215" s="139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12.75" customHeight="1" x14ac:dyDescent="0.2">
      <c r="A216" s="75"/>
      <c r="B216" s="75"/>
      <c r="C216" s="139"/>
      <c r="D216" s="139"/>
      <c r="E216" s="139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12.75" customHeight="1" x14ac:dyDescent="0.2">
      <c r="A217" s="75"/>
      <c r="B217" s="75"/>
      <c r="C217" s="139"/>
      <c r="D217" s="139"/>
      <c r="E217" s="139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12.75" customHeight="1" x14ac:dyDescent="0.2">
      <c r="A218" s="75"/>
      <c r="B218" s="75"/>
      <c r="C218" s="139"/>
      <c r="D218" s="139"/>
      <c r="E218" s="139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12.75" customHeight="1" x14ac:dyDescent="0.2">
      <c r="A219" s="75"/>
      <c r="B219" s="75"/>
      <c r="C219" s="139"/>
      <c r="D219" s="139"/>
      <c r="E219" s="139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12.75" customHeight="1" x14ac:dyDescent="0.2">
      <c r="A220" s="75"/>
      <c r="B220" s="75"/>
      <c r="C220" s="139"/>
      <c r="D220" s="139"/>
      <c r="E220" s="139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12.75" customHeight="1" x14ac:dyDescent="0.2">
      <c r="A221" s="75"/>
      <c r="B221" s="75"/>
      <c r="C221" s="139"/>
      <c r="D221" s="139"/>
      <c r="E221" s="139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12.75" customHeight="1" x14ac:dyDescent="0.2">
      <c r="A222" s="75"/>
      <c r="B222" s="75"/>
      <c r="C222" s="139"/>
      <c r="D222" s="139"/>
      <c r="E222" s="139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12.75" customHeight="1" x14ac:dyDescent="0.2">
      <c r="A223" s="75"/>
      <c r="B223" s="75"/>
      <c r="C223" s="139"/>
      <c r="D223" s="139"/>
      <c r="E223" s="139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12.75" customHeight="1" x14ac:dyDescent="0.2">
      <c r="A224" s="75"/>
      <c r="B224" s="75"/>
      <c r="C224" s="139"/>
      <c r="D224" s="139"/>
      <c r="E224" s="139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12.75" customHeight="1" x14ac:dyDescent="0.2">
      <c r="A225" s="75"/>
      <c r="B225" s="75"/>
      <c r="C225" s="139"/>
      <c r="D225" s="139"/>
      <c r="E225" s="139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12.75" customHeight="1" x14ac:dyDescent="0.2">
      <c r="A226" s="75"/>
      <c r="B226" s="75"/>
      <c r="C226" s="139"/>
      <c r="D226" s="139"/>
      <c r="E226" s="139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12.75" customHeight="1" x14ac:dyDescent="0.2">
      <c r="A227" s="75"/>
      <c r="B227" s="75"/>
      <c r="C227" s="139"/>
      <c r="D227" s="139"/>
      <c r="E227" s="139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12.75" customHeight="1" x14ac:dyDescent="0.2">
      <c r="A228" s="75"/>
      <c r="B228" s="75"/>
      <c r="C228" s="139"/>
      <c r="D228" s="139"/>
      <c r="E228" s="139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12.75" customHeight="1" x14ac:dyDescent="0.2">
      <c r="A229" s="75"/>
      <c r="B229" s="75"/>
      <c r="C229" s="139"/>
      <c r="D229" s="139"/>
      <c r="E229" s="139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12.75" customHeight="1" x14ac:dyDescent="0.2">
      <c r="A230" s="75"/>
      <c r="B230" s="75"/>
      <c r="C230" s="139"/>
      <c r="D230" s="139"/>
      <c r="E230" s="139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12.75" customHeight="1" x14ac:dyDescent="0.2">
      <c r="A231" s="75"/>
      <c r="B231" s="75"/>
      <c r="C231" s="139"/>
      <c r="D231" s="139"/>
      <c r="E231" s="139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12.75" customHeight="1" x14ac:dyDescent="0.2">
      <c r="A232" s="75"/>
      <c r="B232" s="75"/>
      <c r="C232" s="139"/>
      <c r="D232" s="139"/>
      <c r="E232" s="139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12.75" customHeight="1" x14ac:dyDescent="0.2">
      <c r="A233" s="75"/>
      <c r="B233" s="75"/>
      <c r="C233" s="139"/>
      <c r="D233" s="139"/>
      <c r="E233" s="139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12.75" customHeight="1" x14ac:dyDescent="0.2">
      <c r="A234" s="75"/>
      <c r="B234" s="75"/>
      <c r="C234" s="139"/>
      <c r="D234" s="139"/>
      <c r="E234" s="139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12.75" customHeight="1" x14ac:dyDescent="0.2">
      <c r="A235" s="75"/>
      <c r="B235" s="75"/>
      <c r="C235" s="139"/>
      <c r="D235" s="139"/>
      <c r="E235" s="139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12.75" customHeight="1" x14ac:dyDescent="0.2">
      <c r="A236" s="75"/>
      <c r="B236" s="75"/>
      <c r="C236" s="139"/>
      <c r="D236" s="139"/>
      <c r="E236" s="139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12.75" customHeight="1" x14ac:dyDescent="0.2">
      <c r="A237" s="75"/>
      <c r="B237" s="75"/>
      <c r="C237" s="139"/>
      <c r="D237" s="139"/>
      <c r="E237" s="139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12.75" customHeight="1" x14ac:dyDescent="0.2">
      <c r="A238" s="75"/>
      <c r="B238" s="75"/>
      <c r="C238" s="139"/>
      <c r="D238" s="139"/>
      <c r="E238" s="139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12.75" customHeight="1" x14ac:dyDescent="0.2">
      <c r="A239" s="75"/>
      <c r="B239" s="75"/>
      <c r="C239" s="139"/>
      <c r="D239" s="139"/>
      <c r="E239" s="139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12.75" customHeight="1" x14ac:dyDescent="0.2">
      <c r="A240" s="75"/>
      <c r="B240" s="75"/>
      <c r="C240" s="139"/>
      <c r="D240" s="139"/>
      <c r="E240" s="139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12.75" customHeight="1" x14ac:dyDescent="0.2">
      <c r="A241" s="75"/>
      <c r="B241" s="75"/>
      <c r="C241" s="139"/>
      <c r="D241" s="139"/>
      <c r="E241" s="139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12.75" customHeight="1" x14ac:dyDescent="0.2">
      <c r="A242" s="75"/>
      <c r="B242" s="75"/>
      <c r="C242" s="139"/>
      <c r="D242" s="139"/>
      <c r="E242" s="139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12.75" customHeight="1" x14ac:dyDescent="0.2">
      <c r="A243" s="75"/>
      <c r="B243" s="75"/>
      <c r="C243" s="139"/>
      <c r="D243" s="139"/>
      <c r="E243" s="139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12.75" customHeight="1" x14ac:dyDescent="0.2">
      <c r="A244" s="75"/>
      <c r="B244" s="75"/>
      <c r="C244" s="139"/>
      <c r="D244" s="139"/>
      <c r="E244" s="139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12.75" customHeight="1" x14ac:dyDescent="0.2">
      <c r="A245" s="75"/>
      <c r="B245" s="75"/>
      <c r="C245" s="139"/>
      <c r="D245" s="139"/>
      <c r="E245" s="139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12.75" customHeight="1" x14ac:dyDescent="0.2">
      <c r="A246" s="75"/>
      <c r="B246" s="75"/>
      <c r="C246" s="139"/>
      <c r="D246" s="139"/>
      <c r="E246" s="139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12.75" customHeight="1" x14ac:dyDescent="0.2">
      <c r="A247" s="75"/>
      <c r="B247" s="75"/>
      <c r="C247" s="139"/>
      <c r="D247" s="139"/>
      <c r="E247" s="139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12.75" customHeight="1" x14ac:dyDescent="0.2">
      <c r="A248" s="75"/>
      <c r="B248" s="75"/>
      <c r="C248" s="139"/>
      <c r="D248" s="139"/>
      <c r="E248" s="139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12.75" customHeight="1" x14ac:dyDescent="0.2">
      <c r="A249" s="75"/>
      <c r="B249" s="75"/>
      <c r="C249" s="139"/>
      <c r="D249" s="139"/>
      <c r="E249" s="139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12.75" customHeight="1" x14ac:dyDescent="0.2">
      <c r="A250" s="75"/>
      <c r="B250" s="75"/>
      <c r="C250" s="139"/>
      <c r="D250" s="139"/>
      <c r="E250" s="139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12.75" customHeight="1" x14ac:dyDescent="0.2">
      <c r="A251" s="75"/>
      <c r="B251" s="75"/>
      <c r="C251" s="139"/>
      <c r="D251" s="139"/>
      <c r="E251" s="139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12.75" customHeight="1" x14ac:dyDescent="0.2">
      <c r="A252" s="75"/>
      <c r="B252" s="75"/>
      <c r="C252" s="139"/>
      <c r="D252" s="139"/>
      <c r="E252" s="139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12.75" customHeight="1" x14ac:dyDescent="0.2">
      <c r="A253" s="75"/>
      <c r="B253" s="75"/>
      <c r="C253" s="139"/>
      <c r="D253" s="139"/>
      <c r="E253" s="139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12.75" customHeight="1" x14ac:dyDescent="0.2">
      <c r="A254" s="75"/>
      <c r="B254" s="75"/>
      <c r="C254" s="139"/>
      <c r="D254" s="139"/>
      <c r="E254" s="139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12.75" customHeight="1" x14ac:dyDescent="0.2">
      <c r="A255" s="75"/>
      <c r="B255" s="75"/>
      <c r="C255" s="139"/>
      <c r="D255" s="139"/>
      <c r="E255" s="139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12.75" customHeight="1" x14ac:dyDescent="0.2">
      <c r="A256" s="75"/>
      <c r="B256" s="75"/>
      <c r="C256" s="139"/>
      <c r="D256" s="139"/>
      <c r="E256" s="139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12.75" customHeight="1" x14ac:dyDescent="0.2">
      <c r="A257" s="75"/>
      <c r="B257" s="75"/>
      <c r="C257" s="139"/>
      <c r="D257" s="139"/>
      <c r="E257" s="139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12.75" customHeight="1" x14ac:dyDescent="0.2">
      <c r="A258" s="75"/>
      <c r="B258" s="75"/>
      <c r="C258" s="139"/>
      <c r="D258" s="139"/>
      <c r="E258" s="139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12.75" customHeight="1" x14ac:dyDescent="0.2">
      <c r="A259" s="75"/>
      <c r="B259" s="75"/>
      <c r="C259" s="139"/>
      <c r="D259" s="139"/>
      <c r="E259" s="139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12.75" customHeight="1" x14ac:dyDescent="0.2">
      <c r="A260" s="75"/>
      <c r="B260" s="75"/>
      <c r="C260" s="139"/>
      <c r="D260" s="139"/>
      <c r="E260" s="139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12.75" customHeight="1" x14ac:dyDescent="0.2">
      <c r="A261" s="75"/>
      <c r="B261" s="75"/>
      <c r="C261" s="139"/>
      <c r="D261" s="139"/>
      <c r="E261" s="139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12.75" customHeight="1" x14ac:dyDescent="0.2">
      <c r="A262" s="75"/>
      <c r="B262" s="75"/>
      <c r="C262" s="139"/>
      <c r="D262" s="139"/>
      <c r="E262" s="139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12.75" customHeight="1" x14ac:dyDescent="0.2">
      <c r="A263" s="75"/>
      <c r="B263" s="75"/>
      <c r="C263" s="139"/>
      <c r="D263" s="139"/>
      <c r="E263" s="139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12.75" customHeight="1" x14ac:dyDescent="0.2">
      <c r="A264" s="75"/>
      <c r="B264" s="75"/>
      <c r="C264" s="139"/>
      <c r="D264" s="139"/>
      <c r="E264" s="139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2.75" customHeight="1" x14ac:dyDescent="0.2">
      <c r="A265" s="75"/>
      <c r="B265" s="75"/>
      <c r="C265" s="139"/>
      <c r="D265" s="139"/>
      <c r="E265" s="139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12.75" customHeight="1" x14ac:dyDescent="0.2">
      <c r="A266" s="75"/>
      <c r="B266" s="75"/>
      <c r="C266" s="139"/>
      <c r="D266" s="139"/>
      <c r="E266" s="139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12.75" customHeight="1" x14ac:dyDescent="0.2">
      <c r="A267" s="75"/>
      <c r="B267" s="75"/>
      <c r="C267" s="139"/>
      <c r="D267" s="139"/>
      <c r="E267" s="139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12.75" customHeight="1" x14ac:dyDescent="0.2">
      <c r="A268" s="75"/>
      <c r="B268" s="75"/>
      <c r="C268" s="139"/>
      <c r="D268" s="139"/>
      <c r="E268" s="139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12.75" customHeight="1" x14ac:dyDescent="0.2">
      <c r="A269" s="75"/>
      <c r="B269" s="75"/>
      <c r="C269" s="139"/>
      <c r="D269" s="139"/>
      <c r="E269" s="139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12.75" customHeight="1" x14ac:dyDescent="0.2">
      <c r="A270" s="75"/>
      <c r="B270" s="75"/>
      <c r="C270" s="139"/>
      <c r="D270" s="139"/>
      <c r="E270" s="139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12.75" customHeight="1" x14ac:dyDescent="0.2">
      <c r="A271" s="75"/>
      <c r="B271" s="75"/>
      <c r="C271" s="139"/>
      <c r="D271" s="139"/>
      <c r="E271" s="139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12.75" customHeight="1" x14ac:dyDescent="0.2">
      <c r="A272" s="75"/>
      <c r="B272" s="75"/>
      <c r="C272" s="139"/>
      <c r="D272" s="139"/>
      <c r="E272" s="139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12.75" customHeight="1" x14ac:dyDescent="0.2">
      <c r="A273" s="75"/>
      <c r="B273" s="75"/>
      <c r="C273" s="139"/>
      <c r="D273" s="139"/>
      <c r="E273" s="139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12.75" customHeight="1" x14ac:dyDescent="0.2">
      <c r="A274" s="75"/>
      <c r="B274" s="75"/>
      <c r="C274" s="139"/>
      <c r="D274" s="139"/>
      <c r="E274" s="139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12.75" customHeight="1" x14ac:dyDescent="0.2">
      <c r="A275" s="75"/>
      <c r="B275" s="75"/>
      <c r="C275" s="139"/>
      <c r="D275" s="139"/>
      <c r="E275" s="139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12.75" customHeight="1" x14ac:dyDescent="0.2">
      <c r="A276" s="75"/>
      <c r="B276" s="75"/>
      <c r="C276" s="139"/>
      <c r="D276" s="139"/>
      <c r="E276" s="139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12.75" customHeight="1" x14ac:dyDescent="0.2">
      <c r="A277" s="75"/>
      <c r="B277" s="75"/>
      <c r="C277" s="139"/>
      <c r="D277" s="139"/>
      <c r="E277" s="139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12.75" customHeight="1" x14ac:dyDescent="0.2">
      <c r="A278" s="75"/>
      <c r="B278" s="75"/>
      <c r="C278" s="139"/>
      <c r="D278" s="139"/>
      <c r="E278" s="139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12.75" customHeight="1" x14ac:dyDescent="0.2">
      <c r="A279" s="75"/>
      <c r="B279" s="75"/>
      <c r="C279" s="139"/>
      <c r="D279" s="139"/>
      <c r="E279" s="139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12.75" customHeight="1" x14ac:dyDescent="0.2">
      <c r="A280" s="75"/>
      <c r="B280" s="75"/>
      <c r="C280" s="139"/>
      <c r="D280" s="139"/>
      <c r="E280" s="139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12.75" customHeight="1" x14ac:dyDescent="0.2">
      <c r="A281" s="75"/>
      <c r="B281" s="75"/>
      <c r="C281" s="139"/>
      <c r="D281" s="139"/>
      <c r="E281" s="139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12.75" customHeight="1" x14ac:dyDescent="0.2">
      <c r="A282" s="75"/>
      <c r="B282" s="75"/>
      <c r="C282" s="139"/>
      <c r="D282" s="139"/>
      <c r="E282" s="139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12.75" customHeight="1" x14ac:dyDescent="0.2">
      <c r="A283" s="75"/>
      <c r="B283" s="75"/>
      <c r="C283" s="139"/>
      <c r="D283" s="139"/>
      <c r="E283" s="139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2.75" customHeight="1" x14ac:dyDescent="0.2">
      <c r="A284" s="75"/>
      <c r="B284" s="75"/>
      <c r="C284" s="139"/>
      <c r="D284" s="139"/>
      <c r="E284" s="139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2.75" customHeight="1" x14ac:dyDescent="0.2">
      <c r="A285" s="75"/>
      <c r="B285" s="75"/>
      <c r="C285" s="139"/>
      <c r="D285" s="139"/>
      <c r="E285" s="139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12.75" customHeight="1" x14ac:dyDescent="0.2">
      <c r="A286" s="75"/>
      <c r="B286" s="75"/>
      <c r="C286" s="139"/>
      <c r="D286" s="139"/>
      <c r="E286" s="139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12.75" customHeight="1" x14ac:dyDescent="0.2">
      <c r="A287" s="75"/>
      <c r="B287" s="75"/>
      <c r="C287" s="139"/>
      <c r="D287" s="139"/>
      <c r="E287" s="139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12.75" customHeight="1" x14ac:dyDescent="0.2">
      <c r="A288" s="75"/>
      <c r="B288" s="75"/>
      <c r="C288" s="139"/>
      <c r="D288" s="139"/>
      <c r="E288" s="139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12.75" customHeight="1" x14ac:dyDescent="0.2">
      <c r="A289" s="75"/>
      <c r="B289" s="75"/>
      <c r="C289" s="139"/>
      <c r="D289" s="139"/>
      <c r="E289" s="139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12.75" customHeight="1" x14ac:dyDescent="0.2">
      <c r="A290" s="75"/>
      <c r="B290" s="75"/>
      <c r="C290" s="139"/>
      <c r="D290" s="139"/>
      <c r="E290" s="139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12.75" customHeight="1" x14ac:dyDescent="0.2">
      <c r="A291" s="75"/>
      <c r="B291" s="75"/>
      <c r="C291" s="139"/>
      <c r="D291" s="139"/>
      <c r="E291" s="139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12.75" customHeight="1" x14ac:dyDescent="0.2">
      <c r="A292" s="75"/>
      <c r="B292" s="75"/>
      <c r="C292" s="139"/>
      <c r="D292" s="139"/>
      <c r="E292" s="139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12.75" customHeight="1" x14ac:dyDescent="0.2">
      <c r="A293" s="75"/>
      <c r="B293" s="75"/>
      <c r="C293" s="139"/>
      <c r="D293" s="139"/>
      <c r="E293" s="139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12.75" customHeight="1" x14ac:dyDescent="0.2">
      <c r="A294" s="75"/>
      <c r="B294" s="75"/>
      <c r="C294" s="139"/>
      <c r="D294" s="139"/>
      <c r="E294" s="139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12.75" customHeight="1" x14ac:dyDescent="0.2">
      <c r="A295" s="75"/>
      <c r="B295" s="75"/>
      <c r="C295" s="139"/>
      <c r="D295" s="139"/>
      <c r="E295" s="139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12.75" customHeight="1" x14ac:dyDescent="0.2">
      <c r="A296" s="75"/>
      <c r="B296" s="75"/>
      <c r="C296" s="139"/>
      <c r="D296" s="139"/>
      <c r="E296" s="139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12.75" customHeight="1" x14ac:dyDescent="0.2">
      <c r="A297" s="75"/>
      <c r="B297" s="75"/>
      <c r="C297" s="139"/>
      <c r="D297" s="139"/>
      <c r="E297" s="139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12.75" customHeight="1" x14ac:dyDescent="0.2">
      <c r="A298" s="75"/>
      <c r="B298" s="75"/>
      <c r="C298" s="139"/>
      <c r="D298" s="139"/>
      <c r="E298" s="139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12.75" customHeight="1" x14ac:dyDescent="0.2">
      <c r="A299" s="75"/>
      <c r="B299" s="75"/>
      <c r="C299" s="139"/>
      <c r="D299" s="139"/>
      <c r="E299" s="139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12.75" customHeight="1" x14ac:dyDescent="0.2">
      <c r="A300" s="75"/>
      <c r="B300" s="75"/>
      <c r="C300" s="139"/>
      <c r="D300" s="139"/>
      <c r="E300" s="139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12.75" customHeight="1" x14ac:dyDescent="0.2">
      <c r="A301" s="75"/>
      <c r="B301" s="75"/>
      <c r="C301" s="139"/>
      <c r="D301" s="139"/>
      <c r="E301" s="139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12.75" customHeight="1" x14ac:dyDescent="0.2">
      <c r="A302" s="75"/>
      <c r="B302" s="75"/>
      <c r="C302" s="139"/>
      <c r="D302" s="139"/>
      <c r="E302" s="139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2.75" customHeight="1" x14ac:dyDescent="0.2">
      <c r="A303" s="75"/>
      <c r="B303" s="75"/>
      <c r="C303" s="139"/>
      <c r="D303" s="139"/>
      <c r="E303" s="139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2.75" customHeight="1" x14ac:dyDescent="0.2">
      <c r="A304" s="75"/>
      <c r="B304" s="75"/>
      <c r="C304" s="139"/>
      <c r="D304" s="139"/>
      <c r="E304" s="139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12.75" customHeight="1" x14ac:dyDescent="0.2">
      <c r="A305" s="75"/>
      <c r="B305" s="75"/>
      <c r="C305" s="139"/>
      <c r="D305" s="139"/>
      <c r="E305" s="139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12.75" customHeight="1" x14ac:dyDescent="0.2">
      <c r="A306" s="75"/>
      <c r="B306" s="75"/>
      <c r="C306" s="139"/>
      <c r="D306" s="139"/>
      <c r="E306" s="139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12.75" customHeight="1" x14ac:dyDescent="0.2">
      <c r="A307" s="75"/>
      <c r="B307" s="75"/>
      <c r="C307" s="139"/>
      <c r="D307" s="139"/>
      <c r="E307" s="139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12.75" customHeight="1" x14ac:dyDescent="0.2">
      <c r="A308" s="75"/>
      <c r="B308" s="75"/>
      <c r="C308" s="139"/>
      <c r="D308" s="139"/>
      <c r="E308" s="139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12.75" customHeight="1" x14ac:dyDescent="0.2">
      <c r="A309" s="75"/>
      <c r="B309" s="75"/>
      <c r="C309" s="139"/>
      <c r="D309" s="139"/>
      <c r="E309" s="139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12.75" customHeight="1" x14ac:dyDescent="0.2">
      <c r="A310" s="75"/>
      <c r="B310" s="75"/>
      <c r="C310" s="139"/>
      <c r="D310" s="139"/>
      <c r="E310" s="139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12.75" customHeight="1" x14ac:dyDescent="0.2">
      <c r="A311" s="75"/>
      <c r="B311" s="75"/>
      <c r="C311" s="139"/>
      <c r="D311" s="139"/>
      <c r="E311" s="139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12.75" customHeight="1" x14ac:dyDescent="0.2">
      <c r="A312" s="75"/>
      <c r="B312" s="75"/>
      <c r="C312" s="139"/>
      <c r="D312" s="139"/>
      <c r="E312" s="139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12.75" customHeight="1" x14ac:dyDescent="0.2">
      <c r="A313" s="75"/>
      <c r="B313" s="75"/>
      <c r="C313" s="139"/>
      <c r="D313" s="139"/>
      <c r="E313" s="139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12.75" customHeight="1" x14ac:dyDescent="0.2">
      <c r="A314" s="75"/>
      <c r="B314" s="75"/>
      <c r="C314" s="139"/>
      <c r="D314" s="139"/>
      <c r="E314" s="139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12.75" customHeight="1" x14ac:dyDescent="0.2">
      <c r="A315" s="75"/>
      <c r="B315" s="75"/>
      <c r="C315" s="139"/>
      <c r="D315" s="139"/>
      <c r="E315" s="139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12.75" customHeight="1" x14ac:dyDescent="0.2">
      <c r="A316" s="75"/>
      <c r="B316" s="75"/>
      <c r="C316" s="139"/>
      <c r="D316" s="139"/>
      <c r="E316" s="139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12.75" customHeight="1" x14ac:dyDescent="0.2">
      <c r="A317" s="75"/>
      <c r="B317" s="75"/>
      <c r="C317" s="139"/>
      <c r="D317" s="139"/>
      <c r="E317" s="139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12.75" customHeight="1" x14ac:dyDescent="0.2">
      <c r="A318" s="75"/>
      <c r="B318" s="75"/>
      <c r="C318" s="139"/>
      <c r="D318" s="139"/>
      <c r="E318" s="139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12.75" customHeight="1" x14ac:dyDescent="0.2">
      <c r="A319" s="75"/>
      <c r="B319" s="75"/>
      <c r="C319" s="139"/>
      <c r="D319" s="139"/>
      <c r="E319" s="139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12.75" customHeight="1" x14ac:dyDescent="0.2">
      <c r="A320" s="75"/>
      <c r="B320" s="75"/>
      <c r="C320" s="139"/>
      <c r="D320" s="139"/>
      <c r="E320" s="139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12.75" customHeight="1" x14ac:dyDescent="0.2">
      <c r="A321" s="75"/>
      <c r="B321" s="75"/>
      <c r="C321" s="139"/>
      <c r="D321" s="139"/>
      <c r="E321" s="139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12.75" customHeight="1" x14ac:dyDescent="0.2">
      <c r="A322" s="75"/>
      <c r="B322" s="75"/>
      <c r="C322" s="139"/>
      <c r="D322" s="139"/>
      <c r="E322" s="139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12.75" customHeight="1" x14ac:dyDescent="0.2">
      <c r="A323" s="75"/>
      <c r="B323" s="75"/>
      <c r="C323" s="139"/>
      <c r="D323" s="139"/>
      <c r="E323" s="139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12.75" customHeight="1" x14ac:dyDescent="0.2">
      <c r="A324" s="75"/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12.75" customHeight="1" x14ac:dyDescent="0.2">
      <c r="A325" s="75"/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12.75" customHeight="1" x14ac:dyDescent="0.2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12.75" customHeight="1" x14ac:dyDescent="0.2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12.75" customHeight="1" x14ac:dyDescent="0.2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12.75" customHeight="1" x14ac:dyDescent="0.2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12.75" customHeight="1" x14ac:dyDescent="0.2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12.75" customHeight="1" x14ac:dyDescent="0.2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12.75" customHeight="1" x14ac:dyDescent="0.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12.75" customHeight="1" x14ac:dyDescent="0.2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12.75" customHeight="1" x14ac:dyDescent="0.2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12.75" customHeight="1" x14ac:dyDescent="0.2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12.75" customHeight="1" x14ac:dyDescent="0.2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12.75" customHeight="1" x14ac:dyDescent="0.2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12.75" customHeight="1" x14ac:dyDescent="0.2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12.75" customHeight="1" x14ac:dyDescent="0.2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12.75" customHeight="1" x14ac:dyDescent="0.2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12.75" customHeight="1" x14ac:dyDescent="0.2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12.75" customHeight="1" x14ac:dyDescent="0.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12.75" customHeight="1" x14ac:dyDescent="0.2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12.75" customHeight="1" x14ac:dyDescent="0.2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12.75" customHeight="1" x14ac:dyDescent="0.2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12.75" customHeight="1" x14ac:dyDescent="0.2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12.75" customHeight="1" x14ac:dyDescent="0.2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12.75" customHeight="1" x14ac:dyDescent="0.2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12.75" customHeight="1" x14ac:dyDescent="0.2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12.75" customHeight="1" x14ac:dyDescent="0.2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12.75" customHeight="1" x14ac:dyDescent="0.2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12.75" customHeight="1" x14ac:dyDescent="0.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12.75" customHeight="1" x14ac:dyDescent="0.2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12.75" customHeight="1" x14ac:dyDescent="0.2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12.75" customHeight="1" x14ac:dyDescent="0.2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12.75" customHeight="1" x14ac:dyDescent="0.2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12.75" customHeight="1" x14ac:dyDescent="0.2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12.75" customHeight="1" x14ac:dyDescent="0.2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12.75" customHeight="1" x14ac:dyDescent="0.2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12.75" customHeight="1" x14ac:dyDescent="0.2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12.75" customHeight="1" x14ac:dyDescent="0.2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12.75" customHeight="1" x14ac:dyDescent="0.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12.75" customHeight="1" x14ac:dyDescent="0.2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12.75" customHeight="1" x14ac:dyDescent="0.2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12.75" customHeight="1" x14ac:dyDescent="0.2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12.75" customHeight="1" x14ac:dyDescent="0.2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12.75" customHeight="1" x14ac:dyDescent="0.2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12.75" customHeight="1" x14ac:dyDescent="0.2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12.75" customHeight="1" x14ac:dyDescent="0.2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12.75" customHeight="1" x14ac:dyDescent="0.2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12.75" customHeight="1" x14ac:dyDescent="0.2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12.75" customHeight="1" x14ac:dyDescent="0.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12.75" customHeight="1" x14ac:dyDescent="0.2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12.75" customHeight="1" x14ac:dyDescent="0.2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12.75" customHeight="1" x14ac:dyDescent="0.2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12.75" customHeight="1" x14ac:dyDescent="0.2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12.75" customHeight="1" x14ac:dyDescent="0.2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12.75" customHeight="1" x14ac:dyDescent="0.2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12.75" customHeight="1" x14ac:dyDescent="0.2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12.75" customHeight="1" x14ac:dyDescent="0.2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12.75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12.75" customHeight="1" x14ac:dyDescent="0.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12.75" customHeight="1" x14ac:dyDescent="0.2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12.75" customHeight="1" x14ac:dyDescent="0.2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12.75" customHeight="1" x14ac:dyDescent="0.2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12.75" customHeight="1" x14ac:dyDescent="0.2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12.75" customHeight="1" x14ac:dyDescent="0.2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12.75" customHeight="1" x14ac:dyDescent="0.2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12.75" customHeight="1" x14ac:dyDescent="0.2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12.75" customHeight="1" x14ac:dyDescent="0.2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12.75" customHeight="1" x14ac:dyDescent="0.2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12.75" customHeight="1" x14ac:dyDescent="0.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12.75" customHeight="1" x14ac:dyDescent="0.2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12.75" customHeight="1" x14ac:dyDescent="0.2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12.75" customHeight="1" x14ac:dyDescent="0.2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12.75" customHeight="1" x14ac:dyDescent="0.2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12.75" customHeight="1" x14ac:dyDescent="0.2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12.75" customHeight="1" x14ac:dyDescent="0.2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12.75" customHeight="1" x14ac:dyDescent="0.2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12.75" customHeight="1" x14ac:dyDescent="0.2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12.75" customHeight="1" x14ac:dyDescent="0.2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12.75" customHeight="1" x14ac:dyDescent="0.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12.75" customHeight="1" x14ac:dyDescent="0.2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12.75" customHeight="1" x14ac:dyDescent="0.2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12.75" customHeight="1" x14ac:dyDescent="0.2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12.75" customHeight="1" x14ac:dyDescent="0.2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12.75" customHeight="1" x14ac:dyDescent="0.2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12.75" customHeight="1" x14ac:dyDescent="0.2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12.75" customHeight="1" x14ac:dyDescent="0.2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12.75" customHeight="1" x14ac:dyDescent="0.2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12.75" customHeight="1" x14ac:dyDescent="0.2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12.75" customHeight="1" x14ac:dyDescent="0.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12.75" customHeight="1" x14ac:dyDescent="0.2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12.75" customHeight="1" x14ac:dyDescent="0.2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12.75" customHeight="1" x14ac:dyDescent="0.2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12.75" customHeight="1" x14ac:dyDescent="0.2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12.75" customHeight="1" x14ac:dyDescent="0.2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12.75" customHeight="1" x14ac:dyDescent="0.2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12.75" customHeight="1" x14ac:dyDescent="0.2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12.75" customHeight="1" x14ac:dyDescent="0.2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12.75" customHeight="1" x14ac:dyDescent="0.2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12.75" customHeight="1" x14ac:dyDescent="0.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12.75" customHeight="1" x14ac:dyDescent="0.2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12.75" customHeight="1" x14ac:dyDescent="0.2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12.75" customHeight="1" x14ac:dyDescent="0.2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12.75" customHeight="1" x14ac:dyDescent="0.2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12.75" customHeight="1" x14ac:dyDescent="0.2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12.75" customHeight="1" x14ac:dyDescent="0.2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12.75" customHeight="1" x14ac:dyDescent="0.2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12.75" customHeight="1" x14ac:dyDescent="0.2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12.75" customHeight="1" x14ac:dyDescent="0.2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12.75" customHeigh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12.75" customHeight="1" x14ac:dyDescent="0.2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12.75" customHeight="1" x14ac:dyDescent="0.2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12.75" customHeight="1" x14ac:dyDescent="0.2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12.75" customHeight="1" x14ac:dyDescent="0.2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12.75" customHeight="1" x14ac:dyDescent="0.2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12.75" customHeight="1" x14ac:dyDescent="0.2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12.75" customHeight="1" x14ac:dyDescent="0.2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12.75" customHeight="1" x14ac:dyDescent="0.2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12.75" customHeight="1" x14ac:dyDescent="0.2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12.75" customHeight="1" x14ac:dyDescent="0.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12.75" customHeight="1" x14ac:dyDescent="0.2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12.75" customHeight="1" x14ac:dyDescent="0.2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12.75" customHeight="1" x14ac:dyDescent="0.2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12.75" customHeight="1" x14ac:dyDescent="0.2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12.75" customHeight="1" x14ac:dyDescent="0.2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12.75" customHeight="1" x14ac:dyDescent="0.2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12.75" customHeight="1" x14ac:dyDescent="0.2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12.75" customHeight="1" x14ac:dyDescent="0.2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12.75" customHeight="1" x14ac:dyDescent="0.2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12.75" customHeight="1" x14ac:dyDescent="0.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12.75" customHeight="1" x14ac:dyDescent="0.2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12.75" customHeight="1" x14ac:dyDescent="0.2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12.75" customHeight="1" x14ac:dyDescent="0.2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12.75" customHeight="1" x14ac:dyDescent="0.2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12.75" customHeight="1" x14ac:dyDescent="0.2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12.75" customHeight="1" x14ac:dyDescent="0.2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12.75" customHeight="1" x14ac:dyDescent="0.2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12.75" customHeight="1" x14ac:dyDescent="0.2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12.75" customHeight="1" x14ac:dyDescent="0.2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12.75" customHeight="1" x14ac:dyDescent="0.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12.75" customHeight="1" x14ac:dyDescent="0.2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12.75" customHeight="1" x14ac:dyDescent="0.2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12.75" customHeight="1" x14ac:dyDescent="0.2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12.75" customHeight="1" x14ac:dyDescent="0.2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12.75" customHeight="1" x14ac:dyDescent="0.2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12.75" customHeight="1" x14ac:dyDescent="0.2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12.75" customHeight="1" x14ac:dyDescent="0.2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12.75" customHeight="1" x14ac:dyDescent="0.2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12.75" customHeight="1" x14ac:dyDescent="0.2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12.75" customHeight="1" x14ac:dyDescent="0.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12.75" customHeight="1" x14ac:dyDescent="0.2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12.75" customHeight="1" x14ac:dyDescent="0.2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12.75" customHeight="1" x14ac:dyDescent="0.2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12.75" customHeight="1" x14ac:dyDescent="0.2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12.75" customHeigh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12.75" customHeight="1" x14ac:dyDescent="0.2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12.75" customHeight="1" x14ac:dyDescent="0.2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12.75" customHeight="1" x14ac:dyDescent="0.2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12.75" customHeight="1" x14ac:dyDescent="0.2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12.75" customHeight="1" x14ac:dyDescent="0.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12.75" customHeight="1" x14ac:dyDescent="0.2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12.75" customHeight="1" x14ac:dyDescent="0.2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12.75" customHeight="1" x14ac:dyDescent="0.2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12.75" customHeight="1" x14ac:dyDescent="0.2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12.75" customHeight="1" x14ac:dyDescent="0.2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12.75" customHeight="1" x14ac:dyDescent="0.2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12.75" customHeight="1" x14ac:dyDescent="0.2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12.75" customHeight="1" x14ac:dyDescent="0.2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12.75" customHeight="1" x14ac:dyDescent="0.2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12.75" customHeight="1" x14ac:dyDescent="0.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12.75" customHeight="1" x14ac:dyDescent="0.2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12.75" customHeight="1" x14ac:dyDescent="0.2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12.75" customHeight="1" x14ac:dyDescent="0.2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12.75" customHeight="1" x14ac:dyDescent="0.2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12.75" customHeight="1" x14ac:dyDescent="0.2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12.75" customHeight="1" x14ac:dyDescent="0.2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12.75" customHeight="1" x14ac:dyDescent="0.2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12.75" customHeight="1" x14ac:dyDescent="0.2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12.75" customHeight="1" x14ac:dyDescent="0.2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12.75" customHeight="1" x14ac:dyDescent="0.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12.75" customHeight="1" x14ac:dyDescent="0.2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12.75" customHeight="1" x14ac:dyDescent="0.2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12.75" customHeight="1" x14ac:dyDescent="0.2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12.75" customHeight="1" x14ac:dyDescent="0.2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12.75" customHeight="1" x14ac:dyDescent="0.2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12.75" customHeight="1" x14ac:dyDescent="0.2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12.75" customHeight="1" x14ac:dyDescent="0.2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12.75" customHeight="1" x14ac:dyDescent="0.2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12.75" customHeight="1" x14ac:dyDescent="0.2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12.75" customHeight="1" x14ac:dyDescent="0.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12.75" customHeight="1" x14ac:dyDescent="0.2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12.75" customHeight="1" x14ac:dyDescent="0.2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12.75" customHeight="1" x14ac:dyDescent="0.2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12.75" customHeight="1" x14ac:dyDescent="0.2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12.75" customHeight="1" x14ac:dyDescent="0.2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12.75" customHeight="1" x14ac:dyDescent="0.2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12.75" customHeight="1" x14ac:dyDescent="0.2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12.75" customHeight="1" x14ac:dyDescent="0.2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12.75" customHeight="1" x14ac:dyDescent="0.2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12.75" customHeight="1" x14ac:dyDescent="0.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12.75" customHeight="1" x14ac:dyDescent="0.2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12.75" customHeight="1" x14ac:dyDescent="0.2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12.75" customHeight="1" x14ac:dyDescent="0.2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12.75" customHeight="1" x14ac:dyDescent="0.2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12.75" customHeight="1" x14ac:dyDescent="0.2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12.75" customHeight="1" x14ac:dyDescent="0.2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12.75" customHeight="1" x14ac:dyDescent="0.2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12.75" customHeight="1" x14ac:dyDescent="0.2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12.75" customHeight="1" x14ac:dyDescent="0.2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12.75" customHeight="1" x14ac:dyDescent="0.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12.75" customHeight="1" x14ac:dyDescent="0.2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12.75" customHeight="1" x14ac:dyDescent="0.2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12.75" customHeight="1" x14ac:dyDescent="0.2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12.75" customHeight="1" x14ac:dyDescent="0.2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12.75" customHeight="1" x14ac:dyDescent="0.2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12.75" customHeight="1" x14ac:dyDescent="0.2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12.75" customHeight="1" x14ac:dyDescent="0.2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12.75" customHeight="1" x14ac:dyDescent="0.2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12.75" customHeight="1" x14ac:dyDescent="0.2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12.75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12.75" customHeight="1" x14ac:dyDescent="0.2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12.75" customHeight="1" x14ac:dyDescent="0.2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12.75" customHeight="1" x14ac:dyDescent="0.2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12.75" customHeight="1" x14ac:dyDescent="0.2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12.75" customHeight="1" x14ac:dyDescent="0.2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12.75" customHeight="1" x14ac:dyDescent="0.2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12.75" customHeight="1" x14ac:dyDescent="0.2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12.75" customHeight="1" x14ac:dyDescent="0.2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12.75" customHeight="1" x14ac:dyDescent="0.2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12.75" customHeight="1" x14ac:dyDescent="0.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12.75" customHeight="1" x14ac:dyDescent="0.2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12.75" customHeight="1" x14ac:dyDescent="0.2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12.75" customHeight="1" x14ac:dyDescent="0.2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12.75" customHeight="1" x14ac:dyDescent="0.2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12.75" customHeigh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12.75" customHeight="1" x14ac:dyDescent="0.2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12.75" customHeight="1" x14ac:dyDescent="0.2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12.75" customHeight="1" x14ac:dyDescent="0.2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12.75" customHeight="1" x14ac:dyDescent="0.2">
      <c r="A561" s="75"/>
      <c r="B561" s="6"/>
      <c r="C561" s="126"/>
      <c r="D561" s="126"/>
      <c r="E561" s="126"/>
      <c r="F561" s="6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12.75" customHeight="1" x14ac:dyDescent="0.2">
      <c r="A562" s="75"/>
      <c r="B562" s="6"/>
      <c r="C562" s="126"/>
      <c r="D562" s="126"/>
      <c r="E562" s="126"/>
      <c r="F562" s="6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12.75" customHeight="1" x14ac:dyDescent="0.2">
      <c r="A563" s="75"/>
      <c r="B563" s="6"/>
      <c r="C563" s="126"/>
      <c r="D563" s="126"/>
      <c r="E563" s="126"/>
      <c r="F563" s="6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12.75" customHeight="1" x14ac:dyDescent="0.2">
      <c r="A564" s="75"/>
      <c r="B564" s="6"/>
      <c r="C564" s="126"/>
      <c r="D564" s="126"/>
      <c r="E564" s="126"/>
      <c r="F564" s="6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12.75" customHeight="1" x14ac:dyDescent="0.2">
      <c r="A565" s="75"/>
      <c r="B565" s="6"/>
      <c r="C565" s="126"/>
      <c r="D565" s="126"/>
      <c r="E565" s="126"/>
      <c r="F565" s="6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12.75" customHeight="1" x14ac:dyDescent="0.2">
      <c r="A566" s="75"/>
      <c r="B566" s="6"/>
      <c r="C566" s="126"/>
      <c r="D566" s="126"/>
      <c r="E566" s="126"/>
      <c r="F566" s="6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12.75" customHeight="1" x14ac:dyDescent="0.2">
      <c r="A567" s="75"/>
      <c r="B567" s="6"/>
      <c r="C567" s="126"/>
      <c r="D567" s="126"/>
      <c r="E567" s="126"/>
      <c r="F567" s="6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12.75" customHeight="1" x14ac:dyDescent="0.2">
      <c r="A568" s="75"/>
      <c r="B568" s="6"/>
      <c r="C568" s="126"/>
      <c r="D568" s="126"/>
      <c r="E568" s="126"/>
      <c r="F568" s="6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12.75" customHeight="1" x14ac:dyDescent="0.2">
      <c r="A569" s="75"/>
      <c r="B569" s="6"/>
      <c r="C569" s="126"/>
      <c r="D569" s="126"/>
      <c r="E569" s="126"/>
      <c r="F569" s="6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12.75" customHeight="1" x14ac:dyDescent="0.2">
      <c r="A570" s="75"/>
      <c r="B570" s="6"/>
      <c r="C570" s="126"/>
      <c r="D570" s="126"/>
      <c r="E570" s="126"/>
      <c r="F570" s="6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12.75" customHeight="1" x14ac:dyDescent="0.2">
      <c r="A571" s="75"/>
      <c r="B571" s="6"/>
      <c r="C571" s="126"/>
      <c r="D571" s="126"/>
      <c r="E571" s="126"/>
      <c r="F571" s="6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12.75" customHeight="1" x14ac:dyDescent="0.2">
      <c r="A572" s="75"/>
      <c r="B572" s="6"/>
      <c r="C572" s="126"/>
      <c r="D572" s="126"/>
      <c r="E572" s="126"/>
      <c r="F572" s="6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12.75" customHeight="1" x14ac:dyDescent="0.2">
      <c r="A573" s="75"/>
      <c r="B573" s="6"/>
      <c r="C573" s="126"/>
      <c r="D573" s="126"/>
      <c r="E573" s="126"/>
      <c r="F573" s="6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12.75" customHeight="1" x14ac:dyDescent="0.2">
      <c r="A574" s="75"/>
      <c r="B574" s="6"/>
      <c r="C574" s="126"/>
      <c r="D574" s="126"/>
      <c r="E574" s="126"/>
      <c r="F574" s="6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12.75" customHeight="1" x14ac:dyDescent="0.2">
      <c r="A575" s="75"/>
      <c r="B575" s="6"/>
      <c r="C575" s="126"/>
      <c r="D575" s="126"/>
      <c r="E575" s="126"/>
      <c r="F575" s="6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12.75" customHeight="1" x14ac:dyDescent="0.2">
      <c r="A576" s="75"/>
      <c r="B576" s="6"/>
      <c r="C576" s="126"/>
      <c r="D576" s="126"/>
      <c r="E576" s="126"/>
      <c r="F576" s="6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12.75" customHeight="1" x14ac:dyDescent="0.2">
      <c r="A577" s="75"/>
      <c r="B577" s="6"/>
      <c r="C577" s="126"/>
      <c r="D577" s="126"/>
      <c r="E577" s="126"/>
      <c r="F577" s="6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12.75" customHeight="1" x14ac:dyDescent="0.2">
      <c r="A578" s="75"/>
      <c r="B578" s="6"/>
      <c r="C578" s="126"/>
      <c r="D578" s="126"/>
      <c r="E578" s="126"/>
      <c r="F578" s="6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12.75" customHeight="1" x14ac:dyDescent="0.2">
      <c r="A579" s="75"/>
      <c r="B579" s="6"/>
      <c r="C579" s="126"/>
      <c r="D579" s="126"/>
      <c r="E579" s="126"/>
      <c r="F579" s="6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12.75" customHeight="1" x14ac:dyDescent="0.2">
      <c r="A580" s="75"/>
      <c r="B580" s="6"/>
      <c r="C580" s="126"/>
      <c r="D580" s="126"/>
      <c r="E580" s="126"/>
      <c r="F580" s="6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12.75" customHeight="1" x14ac:dyDescent="0.2">
      <c r="A581" s="75"/>
      <c r="B581" s="6"/>
      <c r="C581" s="126"/>
      <c r="D581" s="126"/>
      <c r="E581" s="126"/>
      <c r="F581" s="6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12.75" customHeight="1" x14ac:dyDescent="0.2">
      <c r="A582" s="75"/>
      <c r="B582" s="6"/>
      <c r="C582" s="126"/>
      <c r="D582" s="126"/>
      <c r="E582" s="126"/>
      <c r="F582" s="6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12.75" customHeight="1" x14ac:dyDescent="0.2">
      <c r="A583" s="75"/>
      <c r="B583" s="6"/>
      <c r="C583" s="126"/>
      <c r="D583" s="126"/>
      <c r="E583" s="126"/>
      <c r="F583" s="6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12.75" customHeight="1" x14ac:dyDescent="0.2">
      <c r="A584" s="75"/>
      <c r="B584" s="6"/>
      <c r="C584" s="126"/>
      <c r="D584" s="126"/>
      <c r="E584" s="126"/>
      <c r="F584" s="6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12.75" customHeight="1" x14ac:dyDescent="0.2">
      <c r="A585" s="75"/>
      <c r="B585" s="6"/>
      <c r="C585" s="126"/>
      <c r="D585" s="126"/>
      <c r="E585" s="126"/>
      <c r="F585" s="6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12.75" customHeight="1" x14ac:dyDescent="0.2">
      <c r="A586" s="75"/>
      <c r="B586" s="6"/>
      <c r="C586" s="126"/>
      <c r="D586" s="126"/>
      <c r="E586" s="126"/>
      <c r="F586" s="6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12.75" customHeight="1" x14ac:dyDescent="0.2">
      <c r="A587" s="75"/>
      <c r="B587" s="6"/>
      <c r="C587" s="126"/>
      <c r="D587" s="126"/>
      <c r="E587" s="126"/>
      <c r="F587" s="6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12.75" customHeight="1" x14ac:dyDescent="0.2">
      <c r="A588" s="75"/>
      <c r="B588" s="6"/>
      <c r="C588" s="126"/>
      <c r="D588" s="126"/>
      <c r="E588" s="126"/>
      <c r="F588" s="6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12.75" customHeight="1" x14ac:dyDescent="0.2">
      <c r="A589" s="75"/>
      <c r="B589" s="6"/>
      <c r="C589" s="126"/>
      <c r="D589" s="126"/>
      <c r="E589" s="126"/>
      <c r="F589" s="6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12.75" customHeight="1" x14ac:dyDescent="0.2">
      <c r="A590" s="75"/>
      <c r="B590" s="6"/>
      <c r="C590" s="126"/>
      <c r="D590" s="126"/>
      <c r="E590" s="126"/>
      <c r="F590" s="6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12.75" customHeight="1" x14ac:dyDescent="0.2">
      <c r="A591" s="75"/>
      <c r="B591" s="6"/>
      <c r="C591" s="126"/>
      <c r="D591" s="126"/>
      <c r="E591" s="126"/>
      <c r="F591" s="6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12.75" customHeight="1" x14ac:dyDescent="0.2">
      <c r="A592" s="75"/>
      <c r="B592" s="6"/>
      <c r="C592" s="126"/>
      <c r="D592" s="126"/>
      <c r="E592" s="126"/>
      <c r="F592" s="6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12.75" customHeight="1" x14ac:dyDescent="0.2">
      <c r="A593" s="75"/>
      <c r="B593" s="6"/>
      <c r="C593" s="126"/>
      <c r="D593" s="126"/>
      <c r="E593" s="126"/>
      <c r="F593" s="6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12.75" customHeight="1" x14ac:dyDescent="0.2">
      <c r="A594" s="75"/>
      <c r="B594" s="6"/>
      <c r="C594" s="126"/>
      <c r="D594" s="126"/>
      <c r="E594" s="126"/>
      <c r="F594" s="6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12.75" customHeight="1" x14ac:dyDescent="0.2">
      <c r="A595" s="75"/>
      <c r="B595" s="6"/>
      <c r="C595" s="126"/>
      <c r="D595" s="126"/>
      <c r="E595" s="126"/>
      <c r="F595" s="6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12.75" customHeight="1" x14ac:dyDescent="0.2">
      <c r="A596" s="75"/>
      <c r="B596" s="6"/>
      <c r="C596" s="126"/>
      <c r="D596" s="126"/>
      <c r="E596" s="126"/>
      <c r="F596" s="6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12.75" customHeight="1" x14ac:dyDescent="0.2">
      <c r="A597" s="75"/>
      <c r="B597" s="6"/>
      <c r="C597" s="126"/>
      <c r="D597" s="126"/>
      <c r="E597" s="126"/>
      <c r="F597" s="6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12.75" customHeight="1" x14ac:dyDescent="0.2">
      <c r="A598" s="75"/>
      <c r="B598" s="6"/>
      <c r="C598" s="126"/>
      <c r="D598" s="126"/>
      <c r="E598" s="126"/>
      <c r="F598" s="6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12.75" customHeight="1" x14ac:dyDescent="0.2">
      <c r="A599" s="75"/>
      <c r="B599" s="6"/>
      <c r="C599" s="126"/>
      <c r="D599" s="126"/>
      <c r="E599" s="126"/>
      <c r="F599" s="6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12.75" customHeight="1" x14ac:dyDescent="0.2">
      <c r="A600" s="75"/>
      <c r="B600" s="6"/>
      <c r="C600" s="126"/>
      <c r="D600" s="126"/>
      <c r="E600" s="126"/>
      <c r="F600" s="6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12.75" customHeight="1" x14ac:dyDescent="0.2">
      <c r="A601" s="75"/>
      <c r="B601" s="6"/>
      <c r="C601" s="126"/>
      <c r="D601" s="126"/>
      <c r="E601" s="126"/>
      <c r="F601" s="6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12.75" customHeight="1" x14ac:dyDescent="0.2">
      <c r="A602" s="75"/>
      <c r="B602" s="6"/>
      <c r="C602" s="126"/>
      <c r="D602" s="126"/>
      <c r="E602" s="126"/>
      <c r="F602" s="6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12.75" customHeight="1" x14ac:dyDescent="0.2">
      <c r="A603" s="75"/>
      <c r="B603" s="6"/>
      <c r="C603" s="126"/>
      <c r="D603" s="126"/>
      <c r="E603" s="126"/>
      <c r="F603" s="6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12.75" customHeight="1" x14ac:dyDescent="0.2">
      <c r="A604" s="75"/>
      <c r="B604" s="6"/>
      <c r="C604" s="126"/>
      <c r="D604" s="126"/>
      <c r="E604" s="126"/>
      <c r="F604" s="6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12.75" customHeight="1" x14ac:dyDescent="0.2">
      <c r="A605" s="75"/>
      <c r="B605" s="6"/>
      <c r="C605" s="126"/>
      <c r="D605" s="126"/>
      <c r="E605" s="126"/>
      <c r="F605" s="6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12.75" customHeight="1" x14ac:dyDescent="0.2">
      <c r="A606" s="75"/>
      <c r="B606" s="6"/>
      <c r="C606" s="126"/>
      <c r="D606" s="126"/>
      <c r="E606" s="126"/>
      <c r="F606" s="6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12.75" customHeight="1" x14ac:dyDescent="0.2">
      <c r="A607" s="75"/>
      <c r="B607" s="6"/>
      <c r="C607" s="126"/>
      <c r="D607" s="126"/>
      <c r="E607" s="126"/>
      <c r="F607" s="6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12.75" customHeight="1" x14ac:dyDescent="0.2">
      <c r="A608" s="75"/>
      <c r="B608" s="6"/>
      <c r="C608" s="126"/>
      <c r="D608" s="126"/>
      <c r="E608" s="126"/>
      <c r="F608" s="6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12.75" customHeight="1" x14ac:dyDescent="0.2">
      <c r="A609" s="75"/>
      <c r="B609" s="6"/>
      <c r="C609" s="126"/>
      <c r="D609" s="126"/>
      <c r="E609" s="126"/>
      <c r="F609" s="6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12.75" customHeight="1" x14ac:dyDescent="0.2">
      <c r="A610" s="75"/>
      <c r="B610" s="6"/>
      <c r="C610" s="126"/>
      <c r="D610" s="126"/>
      <c r="E610" s="126"/>
      <c r="F610" s="6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12.75" customHeight="1" x14ac:dyDescent="0.2">
      <c r="A611" s="75"/>
      <c r="B611" s="6"/>
      <c r="C611" s="126"/>
      <c r="D611" s="126"/>
      <c r="E611" s="126"/>
      <c r="F611" s="6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12.75" customHeight="1" x14ac:dyDescent="0.2">
      <c r="A612" s="75"/>
      <c r="B612" s="6"/>
      <c r="C612" s="126"/>
      <c r="D612" s="126"/>
      <c r="E612" s="126"/>
      <c r="F612" s="6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12.75" customHeight="1" x14ac:dyDescent="0.2">
      <c r="A613" s="75"/>
      <c r="B613" s="6"/>
      <c r="C613" s="126"/>
      <c r="D613" s="126"/>
      <c r="E613" s="126"/>
      <c r="F613" s="6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12.75" customHeight="1" x14ac:dyDescent="0.2">
      <c r="A614" s="75"/>
      <c r="B614" s="6"/>
      <c r="C614" s="126"/>
      <c r="D614" s="126"/>
      <c r="E614" s="126"/>
      <c r="F614" s="6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12.75" customHeight="1" x14ac:dyDescent="0.2">
      <c r="A615" s="75"/>
      <c r="B615" s="6"/>
      <c r="C615" s="126"/>
      <c r="D615" s="126"/>
      <c r="E615" s="126"/>
      <c r="F615" s="6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12.75" customHeight="1" x14ac:dyDescent="0.2">
      <c r="A616" s="75"/>
      <c r="B616" s="6"/>
      <c r="C616" s="126"/>
      <c r="D616" s="126"/>
      <c r="E616" s="126"/>
      <c r="F616" s="6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12.75" customHeight="1" x14ac:dyDescent="0.2">
      <c r="A617" s="75"/>
      <c r="B617" s="6"/>
      <c r="C617" s="126"/>
      <c r="D617" s="126"/>
      <c r="E617" s="126"/>
      <c r="F617" s="6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12.75" customHeight="1" x14ac:dyDescent="0.2">
      <c r="A618" s="75"/>
      <c r="B618" s="6"/>
      <c r="C618" s="126"/>
      <c r="D618" s="126"/>
      <c r="E618" s="126"/>
      <c r="F618" s="6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12.75" customHeight="1" x14ac:dyDescent="0.2">
      <c r="A619" s="75"/>
      <c r="B619" s="6"/>
      <c r="C619" s="126"/>
      <c r="D619" s="126"/>
      <c r="E619" s="126"/>
      <c r="F619" s="6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12.75" customHeight="1" x14ac:dyDescent="0.2">
      <c r="A620" s="75"/>
      <c r="B620" s="6"/>
      <c r="C620" s="126"/>
      <c r="D620" s="126"/>
      <c r="E620" s="126"/>
      <c r="F620" s="6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12.75" customHeight="1" x14ac:dyDescent="0.2">
      <c r="A621" s="75"/>
      <c r="B621" s="6"/>
      <c r="C621" s="126"/>
      <c r="D621" s="126"/>
      <c r="E621" s="126"/>
      <c r="F621" s="6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12.75" customHeight="1" x14ac:dyDescent="0.2">
      <c r="A622" s="75"/>
      <c r="B622" s="6"/>
      <c r="C622" s="126"/>
      <c r="D622" s="126"/>
      <c r="E622" s="126"/>
      <c r="F622" s="6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12.75" customHeight="1" x14ac:dyDescent="0.2">
      <c r="A623" s="75"/>
      <c r="B623" s="6"/>
      <c r="C623" s="126"/>
      <c r="D623" s="126"/>
      <c r="E623" s="126"/>
      <c r="F623" s="6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12.75" customHeight="1" x14ac:dyDescent="0.2">
      <c r="A624" s="75"/>
      <c r="B624" s="6"/>
      <c r="C624" s="126"/>
      <c r="D624" s="126"/>
      <c r="E624" s="126"/>
      <c r="F624" s="6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12.75" customHeight="1" x14ac:dyDescent="0.2">
      <c r="A625" s="75"/>
      <c r="B625" s="6"/>
      <c r="C625" s="126"/>
      <c r="D625" s="126"/>
      <c r="E625" s="126"/>
      <c r="F625" s="6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12.75" customHeight="1" x14ac:dyDescent="0.2">
      <c r="A626" s="75"/>
      <c r="B626" s="6"/>
      <c r="C626" s="126"/>
      <c r="D626" s="126"/>
      <c r="E626" s="126"/>
      <c r="F626" s="6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12.75" customHeight="1" x14ac:dyDescent="0.2">
      <c r="A627" s="75"/>
      <c r="B627" s="6"/>
      <c r="C627" s="126"/>
      <c r="D627" s="126"/>
      <c r="E627" s="126"/>
      <c r="F627" s="6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12.75" customHeight="1" x14ac:dyDescent="0.2">
      <c r="A628" s="75"/>
      <c r="B628" s="6"/>
      <c r="C628" s="126"/>
      <c r="D628" s="126"/>
      <c r="E628" s="126"/>
      <c r="F628" s="6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12.75" customHeight="1" x14ac:dyDescent="0.2">
      <c r="A629" s="75"/>
      <c r="B629" s="6"/>
      <c r="C629" s="126"/>
      <c r="D629" s="126"/>
      <c r="E629" s="126"/>
      <c r="F629" s="6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12.75" customHeight="1" x14ac:dyDescent="0.2">
      <c r="A630" s="75"/>
      <c r="B630" s="6"/>
      <c r="C630" s="126"/>
      <c r="D630" s="126"/>
      <c r="E630" s="126"/>
      <c r="F630" s="6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12.75" customHeight="1" x14ac:dyDescent="0.2">
      <c r="A631" s="75"/>
      <c r="B631" s="6"/>
      <c r="C631" s="126"/>
      <c r="D631" s="126"/>
      <c r="E631" s="126"/>
      <c r="F631" s="6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12.75" customHeight="1" x14ac:dyDescent="0.2">
      <c r="A632" s="75"/>
      <c r="B632" s="6"/>
      <c r="C632" s="126"/>
      <c r="D632" s="126"/>
      <c r="E632" s="126"/>
      <c r="F632" s="6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12.75" customHeight="1" x14ac:dyDescent="0.2">
      <c r="A633" s="75"/>
      <c r="B633" s="6"/>
      <c r="C633" s="126"/>
      <c r="D633" s="126"/>
      <c r="E633" s="126"/>
      <c r="F633" s="6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12.75" customHeight="1" x14ac:dyDescent="0.2">
      <c r="A634" s="75"/>
      <c r="B634" s="6"/>
      <c r="C634" s="126"/>
      <c r="D634" s="126"/>
      <c r="E634" s="126"/>
      <c r="F634" s="6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12.75" customHeight="1" x14ac:dyDescent="0.2">
      <c r="A635" s="75"/>
      <c r="B635" s="6"/>
      <c r="C635" s="126"/>
      <c r="D635" s="126"/>
      <c r="E635" s="126"/>
      <c r="F635" s="6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12.75" customHeight="1" x14ac:dyDescent="0.2">
      <c r="A636" s="75"/>
      <c r="B636" s="6"/>
      <c r="C636" s="126"/>
      <c r="D636" s="126"/>
      <c r="E636" s="126"/>
      <c r="F636" s="6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12.75" customHeight="1" x14ac:dyDescent="0.2">
      <c r="A637" s="75"/>
      <c r="B637" s="6"/>
      <c r="C637" s="126"/>
      <c r="D637" s="126"/>
      <c r="E637" s="126"/>
      <c r="F637" s="6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12.75" customHeight="1" x14ac:dyDescent="0.2">
      <c r="A638" s="75"/>
      <c r="B638" s="6"/>
      <c r="C638" s="126"/>
      <c r="D638" s="126"/>
      <c r="E638" s="126"/>
      <c r="F638" s="6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12.75" customHeight="1" x14ac:dyDescent="0.2">
      <c r="A639" s="75"/>
      <c r="B639" s="6"/>
      <c r="C639" s="126"/>
      <c r="D639" s="126"/>
      <c r="E639" s="126"/>
      <c r="F639" s="6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12.75" customHeight="1" x14ac:dyDescent="0.2">
      <c r="A640" s="75"/>
      <c r="B640" s="6"/>
      <c r="C640" s="126"/>
      <c r="D640" s="126"/>
      <c r="E640" s="126"/>
      <c r="F640" s="6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12.75" customHeight="1" x14ac:dyDescent="0.2">
      <c r="A641" s="75"/>
      <c r="B641" s="6"/>
      <c r="C641" s="126"/>
      <c r="D641" s="126"/>
      <c r="E641" s="126"/>
      <c r="F641" s="6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12.75" customHeight="1" x14ac:dyDescent="0.2">
      <c r="A642" s="75"/>
      <c r="B642" s="6"/>
      <c r="C642" s="126"/>
      <c r="D642" s="126"/>
      <c r="E642" s="126"/>
      <c r="F642" s="6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12.75" customHeight="1" x14ac:dyDescent="0.2">
      <c r="A643" s="75"/>
      <c r="B643" s="6"/>
      <c r="C643" s="126"/>
      <c r="D643" s="126"/>
      <c r="E643" s="126"/>
      <c r="F643" s="6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12.75" customHeight="1" x14ac:dyDescent="0.2">
      <c r="A644" s="75"/>
      <c r="B644" s="6"/>
      <c r="C644" s="126"/>
      <c r="D644" s="126"/>
      <c r="E644" s="126"/>
      <c r="F644" s="6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12.75" customHeight="1" x14ac:dyDescent="0.2">
      <c r="A645" s="75"/>
      <c r="B645" s="6"/>
      <c r="C645" s="126"/>
      <c r="D645" s="126"/>
      <c r="E645" s="126"/>
      <c r="F645" s="6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12.75" customHeight="1" x14ac:dyDescent="0.2">
      <c r="A646" s="75"/>
      <c r="B646" s="6"/>
      <c r="C646" s="126"/>
      <c r="D646" s="126"/>
      <c r="E646" s="126"/>
      <c r="F646" s="6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12.75" customHeight="1" x14ac:dyDescent="0.2">
      <c r="A647" s="75"/>
      <c r="B647" s="6"/>
      <c r="C647" s="126"/>
      <c r="D647" s="126"/>
      <c r="E647" s="126"/>
      <c r="F647" s="6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12.75" customHeight="1" x14ac:dyDescent="0.2">
      <c r="A648" s="75"/>
      <c r="B648" s="6"/>
      <c r="C648" s="126"/>
      <c r="D648" s="126"/>
      <c r="E648" s="126"/>
      <c r="F648" s="6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12.75" customHeight="1" x14ac:dyDescent="0.2">
      <c r="A649" s="75"/>
      <c r="B649" s="6"/>
      <c r="C649" s="126"/>
      <c r="D649" s="126"/>
      <c r="E649" s="126"/>
      <c r="F649" s="6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12.75" customHeight="1" x14ac:dyDescent="0.2">
      <c r="A650" s="75"/>
      <c r="B650" s="6"/>
      <c r="C650" s="126"/>
      <c r="D650" s="126"/>
      <c r="E650" s="126"/>
      <c r="F650" s="6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12.75" customHeight="1" x14ac:dyDescent="0.2">
      <c r="A651" s="75"/>
      <c r="B651" s="6"/>
      <c r="C651" s="126"/>
      <c r="D651" s="126"/>
      <c r="E651" s="126"/>
      <c r="F651" s="6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12.75" customHeight="1" x14ac:dyDescent="0.2">
      <c r="A652" s="75"/>
      <c r="B652" s="6"/>
      <c r="C652" s="126"/>
      <c r="D652" s="126"/>
      <c r="E652" s="126"/>
      <c r="F652" s="6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12.75" customHeight="1" x14ac:dyDescent="0.2">
      <c r="A653" s="75"/>
      <c r="B653" s="6"/>
      <c r="C653" s="126"/>
      <c r="D653" s="126"/>
      <c r="E653" s="126"/>
      <c r="F653" s="6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12.75" customHeight="1" x14ac:dyDescent="0.2">
      <c r="A654" s="75"/>
      <c r="B654" s="6"/>
      <c r="C654" s="126"/>
      <c r="D654" s="126"/>
      <c r="E654" s="126"/>
      <c r="F654" s="6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12.75" customHeight="1" x14ac:dyDescent="0.2">
      <c r="A655" s="75"/>
      <c r="B655" s="6"/>
      <c r="C655" s="126"/>
      <c r="D655" s="126"/>
      <c r="E655" s="126"/>
      <c r="F655" s="6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12.75" customHeight="1" x14ac:dyDescent="0.2">
      <c r="A656" s="75"/>
      <c r="B656" s="6"/>
      <c r="C656" s="126"/>
      <c r="D656" s="126"/>
      <c r="E656" s="126"/>
      <c r="F656" s="6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12.75" customHeight="1" x14ac:dyDescent="0.2">
      <c r="A657" s="75"/>
      <c r="B657" s="6"/>
      <c r="C657" s="126"/>
      <c r="D657" s="126"/>
      <c r="E657" s="126"/>
      <c r="F657" s="6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12.75" customHeight="1" x14ac:dyDescent="0.2">
      <c r="A658" s="75"/>
      <c r="B658" s="6"/>
      <c r="C658" s="126"/>
      <c r="D658" s="126"/>
      <c r="E658" s="126"/>
      <c r="F658" s="6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12.75" customHeight="1" x14ac:dyDescent="0.2">
      <c r="A659" s="75"/>
      <c r="B659" s="6"/>
      <c r="C659" s="126"/>
      <c r="D659" s="126"/>
      <c r="E659" s="126"/>
      <c r="F659" s="6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12.75" customHeight="1" x14ac:dyDescent="0.2">
      <c r="A660" s="75"/>
      <c r="B660" s="6"/>
      <c r="C660" s="126"/>
      <c r="D660" s="126"/>
      <c r="E660" s="126"/>
      <c r="F660" s="6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12.75" customHeight="1" x14ac:dyDescent="0.2">
      <c r="A661" s="75"/>
      <c r="B661" s="6"/>
      <c r="C661" s="126"/>
      <c r="D661" s="126"/>
      <c r="E661" s="126"/>
      <c r="F661" s="6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12.75" customHeight="1" x14ac:dyDescent="0.2">
      <c r="A662" s="75"/>
      <c r="B662" s="6"/>
      <c r="C662" s="126"/>
      <c r="D662" s="126"/>
      <c r="E662" s="126"/>
      <c r="F662" s="6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12.75" customHeight="1" x14ac:dyDescent="0.2">
      <c r="A663" s="75"/>
      <c r="B663" s="6"/>
      <c r="C663" s="126"/>
      <c r="D663" s="126"/>
      <c r="E663" s="126"/>
      <c r="F663" s="6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12.75" customHeight="1" x14ac:dyDescent="0.2">
      <c r="A664" s="75"/>
      <c r="B664" s="6"/>
      <c r="C664" s="126"/>
      <c r="D664" s="126"/>
      <c r="E664" s="126"/>
      <c r="F664" s="6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12.75" customHeight="1" x14ac:dyDescent="0.2">
      <c r="A665" s="75"/>
      <c r="B665" s="6"/>
      <c r="C665" s="126"/>
      <c r="D665" s="126"/>
      <c r="E665" s="126"/>
      <c r="F665" s="6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12.75" customHeight="1" x14ac:dyDescent="0.2">
      <c r="A666" s="75"/>
      <c r="B666" s="6"/>
      <c r="C666" s="126"/>
      <c r="D666" s="126"/>
      <c r="E666" s="126"/>
      <c r="F666" s="6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12.75" customHeight="1" x14ac:dyDescent="0.2">
      <c r="A667" s="75"/>
      <c r="B667" s="6"/>
      <c r="C667" s="126"/>
      <c r="D667" s="126"/>
      <c r="E667" s="126"/>
      <c r="F667" s="6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12.75" customHeight="1" x14ac:dyDescent="0.2">
      <c r="A668" s="75"/>
      <c r="B668" s="6"/>
      <c r="C668" s="126"/>
      <c r="D668" s="126"/>
      <c r="E668" s="126"/>
      <c r="F668" s="6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12.75" customHeight="1" x14ac:dyDescent="0.2">
      <c r="A669" s="75"/>
      <c r="B669" s="6"/>
      <c r="C669" s="126"/>
      <c r="D669" s="126"/>
      <c r="E669" s="126"/>
      <c r="F669" s="6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12.75" customHeight="1" x14ac:dyDescent="0.2">
      <c r="A670" s="75"/>
      <c r="B670" s="6"/>
      <c r="C670" s="126"/>
      <c r="D670" s="126"/>
      <c r="E670" s="126"/>
      <c r="F670" s="6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12.75" customHeight="1" x14ac:dyDescent="0.2">
      <c r="A671" s="75"/>
      <c r="B671" s="6"/>
      <c r="C671" s="126"/>
      <c r="D671" s="126"/>
      <c r="E671" s="126"/>
      <c r="F671" s="6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12.75" customHeight="1" x14ac:dyDescent="0.2">
      <c r="A672" s="75"/>
      <c r="B672" s="6"/>
      <c r="C672" s="126"/>
      <c r="D672" s="126"/>
      <c r="E672" s="126"/>
      <c r="F672" s="6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12.75" customHeight="1" x14ac:dyDescent="0.2">
      <c r="A673" s="75"/>
      <c r="B673" s="6"/>
      <c r="C673" s="126"/>
      <c r="D673" s="126"/>
      <c r="E673" s="126"/>
      <c r="F673" s="6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12.75" customHeight="1" x14ac:dyDescent="0.2">
      <c r="A674" s="75"/>
      <c r="B674" s="6"/>
      <c r="C674" s="126"/>
      <c r="D674" s="126"/>
      <c r="E674" s="126"/>
      <c r="F674" s="6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12.75" customHeight="1" x14ac:dyDescent="0.2">
      <c r="A675" s="75"/>
      <c r="B675" s="6"/>
      <c r="C675" s="126"/>
      <c r="D675" s="126"/>
      <c r="E675" s="126"/>
      <c r="F675" s="6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12.75" customHeight="1" x14ac:dyDescent="0.2">
      <c r="A676" s="75"/>
      <c r="B676" s="6"/>
      <c r="C676" s="126"/>
      <c r="D676" s="126"/>
      <c r="E676" s="126"/>
      <c r="F676" s="6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12.75" customHeight="1" x14ac:dyDescent="0.2">
      <c r="A677" s="75"/>
      <c r="B677" s="6"/>
      <c r="C677" s="126"/>
      <c r="D677" s="126"/>
      <c r="E677" s="126"/>
      <c r="F677" s="6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12.75" customHeight="1" x14ac:dyDescent="0.2">
      <c r="A678" s="75"/>
      <c r="B678" s="6"/>
      <c r="C678" s="126"/>
      <c r="D678" s="126"/>
      <c r="E678" s="126"/>
      <c r="F678" s="6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12.75" customHeight="1" x14ac:dyDescent="0.2">
      <c r="A679" s="75"/>
      <c r="B679" s="6"/>
      <c r="C679" s="126"/>
      <c r="D679" s="126"/>
      <c r="E679" s="126"/>
      <c r="F679" s="6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12.75" customHeight="1" x14ac:dyDescent="0.2">
      <c r="A680" s="75"/>
      <c r="B680" s="6"/>
      <c r="C680" s="126"/>
      <c r="D680" s="126"/>
      <c r="E680" s="126"/>
      <c r="F680" s="6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12.75" customHeight="1" x14ac:dyDescent="0.2">
      <c r="A681" s="75"/>
      <c r="B681" s="6"/>
      <c r="C681" s="126"/>
      <c r="D681" s="126"/>
      <c r="E681" s="126"/>
      <c r="F681" s="6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12.75" customHeight="1" x14ac:dyDescent="0.2">
      <c r="A682" s="75"/>
      <c r="B682" s="6"/>
      <c r="C682" s="126"/>
      <c r="D682" s="126"/>
      <c r="E682" s="126"/>
      <c r="F682" s="6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12.75" customHeight="1" x14ac:dyDescent="0.2">
      <c r="A683" s="75"/>
      <c r="B683" s="6"/>
      <c r="C683" s="126"/>
      <c r="D683" s="126"/>
      <c r="E683" s="126"/>
      <c r="F683" s="6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12.75" customHeight="1" x14ac:dyDescent="0.2">
      <c r="A684" s="75"/>
      <c r="B684" s="6"/>
      <c r="C684" s="126"/>
      <c r="D684" s="126"/>
      <c r="E684" s="126"/>
      <c r="F684" s="6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12.75" customHeight="1" x14ac:dyDescent="0.2">
      <c r="A685" s="75"/>
      <c r="B685" s="6"/>
      <c r="C685" s="126"/>
      <c r="D685" s="126"/>
      <c r="E685" s="126"/>
      <c r="F685" s="6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12.75" customHeight="1" x14ac:dyDescent="0.2">
      <c r="A686" s="75"/>
      <c r="B686" s="6"/>
      <c r="C686" s="126"/>
      <c r="D686" s="126"/>
      <c r="E686" s="126"/>
      <c r="F686" s="6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12.75" customHeight="1" x14ac:dyDescent="0.2">
      <c r="A687" s="75"/>
      <c r="B687" s="6"/>
      <c r="C687" s="126"/>
      <c r="D687" s="126"/>
      <c r="E687" s="126"/>
      <c r="F687" s="6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12.75" customHeight="1" x14ac:dyDescent="0.2">
      <c r="A688" s="75"/>
      <c r="B688" s="6"/>
      <c r="C688" s="126"/>
      <c r="D688" s="126"/>
      <c r="E688" s="126"/>
      <c r="F688" s="6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12.75" customHeight="1" x14ac:dyDescent="0.2">
      <c r="A689" s="75"/>
      <c r="B689" s="6"/>
      <c r="C689" s="126"/>
      <c r="D689" s="126"/>
      <c r="E689" s="126"/>
      <c r="F689" s="6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12.75" customHeight="1" x14ac:dyDescent="0.2">
      <c r="A690" s="75"/>
      <c r="B690" s="6"/>
      <c r="C690" s="126"/>
      <c r="D690" s="126"/>
      <c r="E690" s="126"/>
      <c r="F690" s="6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12.75" customHeight="1" x14ac:dyDescent="0.2">
      <c r="A691" s="75"/>
      <c r="B691" s="6"/>
      <c r="C691" s="126"/>
      <c r="D691" s="126"/>
      <c r="E691" s="126"/>
      <c r="F691" s="6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12.75" customHeight="1" x14ac:dyDescent="0.2">
      <c r="A692" s="75"/>
      <c r="B692" s="6"/>
      <c r="C692" s="126"/>
      <c r="D692" s="126"/>
      <c r="E692" s="126"/>
      <c r="F692" s="6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12.75" customHeight="1" x14ac:dyDescent="0.2">
      <c r="A693" s="75"/>
      <c r="B693" s="6"/>
      <c r="C693" s="126"/>
      <c r="D693" s="126"/>
      <c r="E693" s="126"/>
      <c r="F693" s="6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12.75" customHeight="1" x14ac:dyDescent="0.2">
      <c r="A694" s="75"/>
      <c r="B694" s="6"/>
      <c r="C694" s="126"/>
      <c r="D694" s="126"/>
      <c r="E694" s="126"/>
      <c r="F694" s="6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12.75" customHeight="1" x14ac:dyDescent="0.2">
      <c r="A695" s="75"/>
      <c r="B695" s="6"/>
      <c r="C695" s="126"/>
      <c r="D695" s="126"/>
      <c r="E695" s="126"/>
      <c r="F695" s="6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12.75" customHeight="1" x14ac:dyDescent="0.2">
      <c r="A696" s="75"/>
      <c r="B696" s="6"/>
      <c r="C696" s="126"/>
      <c r="D696" s="126"/>
      <c r="E696" s="126"/>
      <c r="F696" s="6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12.75" customHeight="1" x14ac:dyDescent="0.2">
      <c r="A697" s="75"/>
      <c r="B697" s="6"/>
      <c r="C697" s="126"/>
      <c r="D697" s="126"/>
      <c r="E697" s="126"/>
      <c r="F697" s="6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12.75" customHeight="1" x14ac:dyDescent="0.2">
      <c r="A698" s="75"/>
      <c r="B698" s="6"/>
      <c r="C698" s="126"/>
      <c r="D698" s="126"/>
      <c r="E698" s="126"/>
      <c r="F698" s="6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12.75" customHeight="1" x14ac:dyDescent="0.2">
      <c r="A699" s="75"/>
      <c r="B699" s="6"/>
      <c r="C699" s="126"/>
      <c r="D699" s="126"/>
      <c r="E699" s="126"/>
      <c r="F699" s="6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12.75" customHeight="1" x14ac:dyDescent="0.2">
      <c r="A700" s="75"/>
      <c r="B700" s="6"/>
      <c r="C700" s="126"/>
      <c r="D700" s="126"/>
      <c r="E700" s="126"/>
      <c r="F700" s="6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12.75" customHeight="1" x14ac:dyDescent="0.2">
      <c r="A701" s="75"/>
      <c r="B701" s="6"/>
      <c r="C701" s="126"/>
      <c r="D701" s="126"/>
      <c r="E701" s="126"/>
      <c r="F701" s="6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12.75" customHeight="1" x14ac:dyDescent="0.2">
      <c r="A702" s="75"/>
      <c r="B702" s="6"/>
      <c r="C702" s="126"/>
      <c r="D702" s="126"/>
      <c r="E702" s="126"/>
      <c r="F702" s="6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12.75" customHeight="1" x14ac:dyDescent="0.2">
      <c r="A703" s="75"/>
      <c r="B703" s="6"/>
      <c r="C703" s="126"/>
      <c r="D703" s="126"/>
      <c r="E703" s="126"/>
      <c r="F703" s="6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12.75" customHeight="1" x14ac:dyDescent="0.2">
      <c r="A704" s="75"/>
      <c r="B704" s="6"/>
      <c r="C704" s="126"/>
      <c r="D704" s="126"/>
      <c r="E704" s="126"/>
      <c r="F704" s="6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12.75" customHeight="1" x14ac:dyDescent="0.2">
      <c r="A705" s="75"/>
      <c r="B705" s="6"/>
      <c r="C705" s="126"/>
      <c r="D705" s="126"/>
      <c r="E705" s="126"/>
      <c r="F705" s="6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12.75" customHeight="1" x14ac:dyDescent="0.2">
      <c r="A706" s="75"/>
      <c r="B706" s="6"/>
      <c r="C706" s="126"/>
      <c r="D706" s="126"/>
      <c r="E706" s="126"/>
      <c r="F706" s="6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12.75" customHeight="1" x14ac:dyDescent="0.2">
      <c r="A707" s="75"/>
      <c r="B707" s="6"/>
      <c r="C707" s="126"/>
      <c r="D707" s="126"/>
      <c r="E707" s="126"/>
      <c r="F707" s="6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12.75" customHeight="1" x14ac:dyDescent="0.2">
      <c r="A708" s="75"/>
      <c r="B708" s="6"/>
      <c r="C708" s="126"/>
      <c r="D708" s="126"/>
      <c r="E708" s="126"/>
      <c r="F708" s="6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12.75" customHeight="1" x14ac:dyDescent="0.2">
      <c r="A709" s="75"/>
      <c r="B709" s="6"/>
      <c r="C709" s="126"/>
      <c r="D709" s="126"/>
      <c r="E709" s="126"/>
      <c r="F709" s="6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12.75" customHeight="1" x14ac:dyDescent="0.2">
      <c r="A710" s="75"/>
      <c r="B710" s="6"/>
      <c r="C710" s="126"/>
      <c r="D710" s="126"/>
      <c r="E710" s="126"/>
      <c r="F710" s="6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12.75" customHeight="1" x14ac:dyDescent="0.2">
      <c r="A711" s="75"/>
      <c r="B711" s="6"/>
      <c r="C711" s="126"/>
      <c r="D711" s="126"/>
      <c r="E711" s="126"/>
      <c r="F711" s="6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12.75" customHeight="1" x14ac:dyDescent="0.2">
      <c r="A712" s="75"/>
      <c r="B712" s="6"/>
      <c r="C712" s="126"/>
      <c r="D712" s="126"/>
      <c r="E712" s="126"/>
      <c r="F712" s="6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12.75" customHeight="1" x14ac:dyDescent="0.2">
      <c r="A713" s="75"/>
      <c r="B713" s="6"/>
      <c r="C713" s="126"/>
      <c r="D713" s="126"/>
      <c r="E713" s="126"/>
      <c r="F713" s="6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12.75" customHeight="1" x14ac:dyDescent="0.2">
      <c r="A714" s="75"/>
      <c r="B714" s="6"/>
      <c r="C714" s="126"/>
      <c r="D714" s="126"/>
      <c r="E714" s="126"/>
      <c r="F714" s="6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12.75" customHeight="1" x14ac:dyDescent="0.2">
      <c r="A715" s="75"/>
      <c r="B715" s="6"/>
      <c r="C715" s="126"/>
      <c r="D715" s="126"/>
      <c r="E715" s="126"/>
      <c r="F715" s="6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12.75" customHeight="1" x14ac:dyDescent="0.2">
      <c r="A716" s="75"/>
      <c r="B716" s="6"/>
      <c r="C716" s="126"/>
      <c r="D716" s="126"/>
      <c r="E716" s="126"/>
      <c r="F716" s="6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12.75" customHeight="1" x14ac:dyDescent="0.2">
      <c r="A717" s="75"/>
      <c r="B717" s="6"/>
      <c r="C717" s="126"/>
      <c r="D717" s="126"/>
      <c r="E717" s="126"/>
      <c r="F717" s="6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12.75" customHeight="1" x14ac:dyDescent="0.2">
      <c r="A718" s="75"/>
      <c r="B718" s="6"/>
      <c r="C718" s="126"/>
      <c r="D718" s="126"/>
      <c r="E718" s="126"/>
      <c r="F718" s="6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12.75" customHeight="1" x14ac:dyDescent="0.2">
      <c r="A719" s="75"/>
      <c r="B719" s="6"/>
      <c r="C719" s="126"/>
      <c r="D719" s="126"/>
      <c r="E719" s="126"/>
      <c r="F719" s="6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12.75" customHeight="1" x14ac:dyDescent="0.2">
      <c r="A720" s="75"/>
      <c r="B720" s="6"/>
      <c r="C720" s="126"/>
      <c r="D720" s="126"/>
      <c r="E720" s="126"/>
      <c r="F720" s="6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12.75" customHeight="1" x14ac:dyDescent="0.2">
      <c r="A721" s="75"/>
      <c r="B721" s="6"/>
      <c r="C721" s="126"/>
      <c r="D721" s="126"/>
      <c r="E721" s="126"/>
      <c r="F721" s="6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12.75" customHeight="1" x14ac:dyDescent="0.2">
      <c r="A722" s="75"/>
      <c r="B722" s="6"/>
      <c r="C722" s="126"/>
      <c r="D722" s="126"/>
      <c r="E722" s="126"/>
      <c r="F722" s="6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12.75" customHeight="1" x14ac:dyDescent="0.2">
      <c r="A723" s="75"/>
      <c r="B723" s="6"/>
      <c r="C723" s="126"/>
      <c r="D723" s="126"/>
      <c r="E723" s="126"/>
      <c r="F723" s="6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12.75" customHeight="1" x14ac:dyDescent="0.2">
      <c r="A724" s="75"/>
      <c r="B724" s="6"/>
      <c r="C724" s="126"/>
      <c r="D724" s="126"/>
      <c r="E724" s="126"/>
      <c r="F724" s="6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12.75" customHeight="1" x14ac:dyDescent="0.2">
      <c r="A725" s="75"/>
      <c r="B725" s="6"/>
      <c r="C725" s="126"/>
      <c r="D725" s="126"/>
      <c r="E725" s="126"/>
      <c r="F725" s="6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12.75" customHeight="1" x14ac:dyDescent="0.2">
      <c r="A726" s="75"/>
      <c r="B726" s="6"/>
      <c r="C726" s="126"/>
      <c r="D726" s="126"/>
      <c r="E726" s="126"/>
      <c r="F726" s="6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12.75" customHeight="1" x14ac:dyDescent="0.2">
      <c r="A727" s="75"/>
      <c r="B727" s="6"/>
      <c r="C727" s="126"/>
      <c r="D727" s="126"/>
      <c r="E727" s="126"/>
      <c r="F727" s="6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12.75" customHeight="1" x14ac:dyDescent="0.2">
      <c r="A728" s="75"/>
      <c r="B728" s="6"/>
      <c r="C728" s="126"/>
      <c r="D728" s="126"/>
      <c r="E728" s="126"/>
      <c r="F728" s="6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12.75" customHeight="1" x14ac:dyDescent="0.2">
      <c r="A729" s="75"/>
      <c r="B729" s="6"/>
      <c r="C729" s="126"/>
      <c r="D729" s="126"/>
      <c r="E729" s="126"/>
      <c r="F729" s="6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12.75" customHeight="1" x14ac:dyDescent="0.2">
      <c r="A730" s="75"/>
      <c r="B730" s="6"/>
      <c r="C730" s="126"/>
      <c r="D730" s="126"/>
      <c r="E730" s="126"/>
      <c r="F730" s="6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12.75" customHeight="1" x14ac:dyDescent="0.2">
      <c r="A731" s="75"/>
      <c r="B731" s="6"/>
      <c r="C731" s="126"/>
      <c r="D731" s="126"/>
      <c r="E731" s="126"/>
      <c r="F731" s="6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12.75" customHeight="1" x14ac:dyDescent="0.2">
      <c r="A732" s="75"/>
      <c r="B732" s="6"/>
      <c r="C732" s="126"/>
      <c r="D732" s="126"/>
      <c r="E732" s="126"/>
      <c r="F732" s="6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12.75" customHeight="1" x14ac:dyDescent="0.2">
      <c r="A733" s="75"/>
      <c r="B733" s="6"/>
      <c r="C733" s="126"/>
      <c r="D733" s="126"/>
      <c r="E733" s="126"/>
      <c r="F733" s="6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12.75" customHeight="1" x14ac:dyDescent="0.2">
      <c r="A734" s="75"/>
      <c r="B734" s="6"/>
      <c r="C734" s="126"/>
      <c r="D734" s="126"/>
      <c r="E734" s="126"/>
      <c r="F734" s="6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12.75" customHeight="1" x14ac:dyDescent="0.2">
      <c r="A735" s="75"/>
      <c r="B735" s="6"/>
      <c r="C735" s="126"/>
      <c r="D735" s="126"/>
      <c r="E735" s="126"/>
      <c r="F735" s="6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12.75" customHeight="1" x14ac:dyDescent="0.2">
      <c r="A736" s="75"/>
      <c r="B736" s="6"/>
      <c r="C736" s="126"/>
      <c r="D736" s="126"/>
      <c r="E736" s="126"/>
      <c r="F736" s="6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12.75" customHeight="1" x14ac:dyDescent="0.2">
      <c r="A737" s="75"/>
      <c r="B737" s="6"/>
      <c r="C737" s="126"/>
      <c r="D737" s="126"/>
      <c r="E737" s="126"/>
      <c r="F737" s="6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12.75" customHeight="1" x14ac:dyDescent="0.2">
      <c r="A738" s="75"/>
      <c r="B738" s="6"/>
      <c r="C738" s="126"/>
      <c r="D738" s="126"/>
      <c r="E738" s="126"/>
      <c r="F738" s="6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12.75" customHeight="1" x14ac:dyDescent="0.2">
      <c r="A739" s="75"/>
      <c r="B739" s="6"/>
      <c r="C739" s="126"/>
      <c r="D739" s="126"/>
      <c r="E739" s="126"/>
      <c r="F739" s="6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12.75" customHeight="1" x14ac:dyDescent="0.2">
      <c r="A740" s="75"/>
      <c r="B740" s="6"/>
      <c r="C740" s="126"/>
      <c r="D740" s="126"/>
      <c r="E740" s="126"/>
      <c r="F740" s="6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12.75" customHeight="1" x14ac:dyDescent="0.2">
      <c r="A741" s="75"/>
      <c r="B741" s="6"/>
      <c r="C741" s="126"/>
      <c r="D741" s="126"/>
      <c r="E741" s="126"/>
      <c r="F741" s="6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12.75" customHeight="1" x14ac:dyDescent="0.2">
      <c r="A742" s="75"/>
      <c r="B742" s="6"/>
      <c r="C742" s="126"/>
      <c r="D742" s="126"/>
      <c r="E742" s="126"/>
      <c r="F742" s="6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12.75" customHeight="1" x14ac:dyDescent="0.2">
      <c r="A743" s="75"/>
      <c r="B743" s="6"/>
      <c r="C743" s="126"/>
      <c r="D743" s="126"/>
      <c r="E743" s="126"/>
      <c r="F743" s="6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12.75" customHeight="1" x14ac:dyDescent="0.2">
      <c r="A744" s="75"/>
      <c r="B744" s="6"/>
      <c r="C744" s="126"/>
      <c r="D744" s="126"/>
      <c r="E744" s="126"/>
      <c r="F744" s="6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12.75" customHeight="1" x14ac:dyDescent="0.2">
      <c r="A745" s="75"/>
      <c r="B745" s="6"/>
      <c r="C745" s="126"/>
      <c r="D745" s="126"/>
      <c r="E745" s="126"/>
      <c r="F745" s="6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12.75" customHeight="1" x14ac:dyDescent="0.2">
      <c r="A746" s="75"/>
      <c r="B746" s="6"/>
      <c r="C746" s="126"/>
      <c r="D746" s="126"/>
      <c r="E746" s="126"/>
      <c r="F746" s="6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12.75" customHeight="1" x14ac:dyDescent="0.2">
      <c r="A747" s="75"/>
      <c r="B747" s="6"/>
      <c r="C747" s="126"/>
      <c r="D747" s="126"/>
      <c r="E747" s="126"/>
      <c r="F747" s="6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12.75" customHeight="1" x14ac:dyDescent="0.2">
      <c r="A748" s="75"/>
      <c r="B748" s="6"/>
      <c r="C748" s="126"/>
      <c r="D748" s="126"/>
      <c r="E748" s="126"/>
      <c r="F748" s="6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12.75" customHeight="1" x14ac:dyDescent="0.2">
      <c r="A749" s="75"/>
      <c r="B749" s="6"/>
      <c r="C749" s="126"/>
      <c r="D749" s="126"/>
      <c r="E749" s="126"/>
      <c r="F749" s="6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12.75" customHeight="1" x14ac:dyDescent="0.2">
      <c r="A750" s="75"/>
      <c r="B750" s="6"/>
      <c r="C750" s="126"/>
      <c r="D750" s="126"/>
      <c r="E750" s="126"/>
      <c r="F750" s="6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12.75" customHeight="1" x14ac:dyDescent="0.2">
      <c r="A751" s="75"/>
      <c r="B751" s="6"/>
      <c r="C751" s="126"/>
      <c r="D751" s="126"/>
      <c r="E751" s="126"/>
      <c r="F751" s="6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12.75" customHeight="1" x14ac:dyDescent="0.2">
      <c r="A752" s="75"/>
      <c r="B752" s="6"/>
      <c r="C752" s="126"/>
      <c r="D752" s="126"/>
      <c r="E752" s="126"/>
      <c r="F752" s="6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12.75" customHeight="1" x14ac:dyDescent="0.2">
      <c r="A753" s="75"/>
      <c r="B753" s="6"/>
      <c r="C753" s="126"/>
      <c r="D753" s="126"/>
      <c r="E753" s="126"/>
      <c r="F753" s="6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12.75" customHeight="1" x14ac:dyDescent="0.2">
      <c r="A754" s="75"/>
      <c r="B754" s="6"/>
      <c r="C754" s="126"/>
      <c r="D754" s="126"/>
      <c r="E754" s="126"/>
      <c r="F754" s="6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12.75" customHeight="1" x14ac:dyDescent="0.2">
      <c r="A755" s="75"/>
      <c r="B755" s="6"/>
      <c r="C755" s="126"/>
      <c r="D755" s="126"/>
      <c r="E755" s="126"/>
      <c r="F755" s="6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12.75" customHeight="1" x14ac:dyDescent="0.2">
      <c r="A756" s="75"/>
      <c r="B756" s="6"/>
      <c r="C756" s="126"/>
      <c r="D756" s="126"/>
      <c r="E756" s="126"/>
      <c r="F756" s="6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12.75" customHeight="1" x14ac:dyDescent="0.2">
      <c r="A757" s="75"/>
      <c r="B757" s="6"/>
      <c r="C757" s="126"/>
      <c r="D757" s="126"/>
      <c r="E757" s="126"/>
      <c r="F757" s="6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12.75" customHeight="1" x14ac:dyDescent="0.2">
      <c r="A758" s="75"/>
      <c r="B758" s="6"/>
      <c r="C758" s="126"/>
      <c r="D758" s="126"/>
      <c r="E758" s="126"/>
      <c r="F758" s="6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12.75" customHeight="1" x14ac:dyDescent="0.2">
      <c r="A759" s="75"/>
      <c r="B759" s="6"/>
      <c r="C759" s="126"/>
      <c r="D759" s="126"/>
      <c r="E759" s="126"/>
      <c r="F759" s="6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12.75" customHeight="1" x14ac:dyDescent="0.2">
      <c r="A760" s="75"/>
      <c r="B760" s="6"/>
      <c r="C760" s="126"/>
      <c r="D760" s="126"/>
      <c r="E760" s="126"/>
      <c r="F760" s="6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12.75" customHeight="1" x14ac:dyDescent="0.2">
      <c r="A761" s="75"/>
      <c r="B761" s="6"/>
      <c r="C761" s="126"/>
      <c r="D761" s="126"/>
      <c r="E761" s="126"/>
      <c r="F761" s="6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12.75" customHeight="1" x14ac:dyDescent="0.2">
      <c r="A762" s="75"/>
      <c r="B762" s="6"/>
      <c r="C762" s="126"/>
      <c r="D762" s="126"/>
      <c r="E762" s="126"/>
      <c r="F762" s="6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12.75" customHeight="1" x14ac:dyDescent="0.2">
      <c r="A763" s="75"/>
      <c r="B763" s="6"/>
      <c r="C763" s="126"/>
      <c r="D763" s="126"/>
      <c r="E763" s="126"/>
      <c r="F763" s="6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12.75" customHeight="1" x14ac:dyDescent="0.2">
      <c r="A764" s="75"/>
      <c r="B764" s="6"/>
      <c r="C764" s="126"/>
      <c r="D764" s="126"/>
      <c r="E764" s="126"/>
      <c r="F764" s="6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12.75" customHeight="1" x14ac:dyDescent="0.2">
      <c r="A765" s="75"/>
      <c r="B765" s="6"/>
      <c r="C765" s="126"/>
      <c r="D765" s="126"/>
      <c r="E765" s="126"/>
      <c r="F765" s="6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12.75" customHeight="1" x14ac:dyDescent="0.2">
      <c r="A766" s="75"/>
      <c r="B766" s="6"/>
      <c r="C766" s="126"/>
      <c r="D766" s="126"/>
      <c r="E766" s="126"/>
      <c r="F766" s="6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12.75" customHeight="1" x14ac:dyDescent="0.2">
      <c r="A767" s="75"/>
      <c r="B767" s="6"/>
      <c r="C767" s="126"/>
      <c r="D767" s="126"/>
      <c r="E767" s="126"/>
      <c r="F767" s="6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12.75" customHeight="1" x14ac:dyDescent="0.2">
      <c r="A768" s="75"/>
      <c r="B768" s="6"/>
      <c r="C768" s="126"/>
      <c r="D768" s="126"/>
      <c r="E768" s="126"/>
      <c r="F768" s="6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12.75" customHeight="1" x14ac:dyDescent="0.2">
      <c r="A769" s="75"/>
      <c r="B769" s="6"/>
      <c r="C769" s="126"/>
      <c r="D769" s="126"/>
      <c r="E769" s="126"/>
      <c r="F769" s="6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12.75" customHeight="1" x14ac:dyDescent="0.2">
      <c r="A770" s="75"/>
      <c r="B770" s="6"/>
      <c r="C770" s="126"/>
      <c r="D770" s="126"/>
      <c r="E770" s="126"/>
      <c r="F770" s="6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12.75" customHeight="1" x14ac:dyDescent="0.2">
      <c r="A771" s="75"/>
      <c r="B771" s="6"/>
      <c r="C771" s="126"/>
      <c r="D771" s="126"/>
      <c r="E771" s="126"/>
      <c r="F771" s="6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12.75" customHeight="1" x14ac:dyDescent="0.2">
      <c r="A772" s="75"/>
      <c r="B772" s="6"/>
      <c r="C772" s="126"/>
      <c r="D772" s="126"/>
      <c r="E772" s="126"/>
      <c r="F772" s="6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12.75" customHeight="1" x14ac:dyDescent="0.2">
      <c r="A773" s="75"/>
      <c r="B773" s="6"/>
      <c r="C773" s="126"/>
      <c r="D773" s="126"/>
      <c r="E773" s="126"/>
      <c r="F773" s="6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12.75" customHeight="1" x14ac:dyDescent="0.2">
      <c r="A774" s="75"/>
      <c r="B774" s="6"/>
      <c r="C774" s="126"/>
      <c r="D774" s="126"/>
      <c r="E774" s="126"/>
      <c r="F774" s="6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12.75" customHeight="1" x14ac:dyDescent="0.2">
      <c r="A775" s="75"/>
      <c r="B775" s="6"/>
      <c r="C775" s="126"/>
      <c r="D775" s="126"/>
      <c r="E775" s="126"/>
      <c r="F775" s="6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12.75" customHeight="1" x14ac:dyDescent="0.2">
      <c r="A776" s="75"/>
      <c r="B776" s="6"/>
      <c r="C776" s="126"/>
      <c r="D776" s="126"/>
      <c r="E776" s="126"/>
      <c r="F776" s="6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12.75" customHeight="1" x14ac:dyDescent="0.2">
      <c r="A777" s="75"/>
      <c r="B777" s="6"/>
      <c r="C777" s="126"/>
      <c r="D777" s="126"/>
      <c r="E777" s="126"/>
      <c r="F777" s="6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12.75" customHeight="1" x14ac:dyDescent="0.2">
      <c r="A778" s="75"/>
      <c r="B778" s="6"/>
      <c r="C778" s="126"/>
      <c r="D778" s="126"/>
      <c r="E778" s="126"/>
      <c r="F778" s="6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12.75" customHeight="1" x14ac:dyDescent="0.2">
      <c r="A779" s="75"/>
      <c r="B779" s="6"/>
      <c r="C779" s="126"/>
      <c r="D779" s="126"/>
      <c r="E779" s="126"/>
      <c r="F779" s="6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12.75" customHeight="1" x14ac:dyDescent="0.2">
      <c r="A780" s="75"/>
      <c r="B780" s="6"/>
      <c r="C780" s="126"/>
      <c r="D780" s="126"/>
      <c r="E780" s="126"/>
      <c r="F780" s="6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12.75" customHeight="1" x14ac:dyDescent="0.2">
      <c r="A781" s="75"/>
      <c r="B781" s="6"/>
      <c r="C781" s="126"/>
      <c r="D781" s="126"/>
      <c r="E781" s="126"/>
      <c r="F781" s="6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12.75" customHeight="1" x14ac:dyDescent="0.2">
      <c r="A782" s="75"/>
      <c r="B782" s="6"/>
      <c r="C782" s="126"/>
      <c r="D782" s="126"/>
      <c r="E782" s="126"/>
      <c r="F782" s="6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12.75" customHeight="1" x14ac:dyDescent="0.2">
      <c r="A783" s="75"/>
      <c r="B783" s="6"/>
      <c r="C783" s="126"/>
      <c r="D783" s="126"/>
      <c r="E783" s="126"/>
      <c r="F783" s="6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12.75" customHeight="1" x14ac:dyDescent="0.2">
      <c r="A784" s="75"/>
      <c r="B784" s="6"/>
      <c r="C784" s="126"/>
      <c r="D784" s="126"/>
      <c r="E784" s="126"/>
      <c r="F784" s="6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12.75" customHeight="1" x14ac:dyDescent="0.2">
      <c r="A785" s="75"/>
      <c r="B785" s="6"/>
      <c r="C785" s="126"/>
      <c r="D785" s="126"/>
      <c r="E785" s="126"/>
      <c r="F785" s="6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12.75" customHeight="1" x14ac:dyDescent="0.2">
      <c r="A786" s="75"/>
      <c r="B786" s="6"/>
      <c r="C786" s="126"/>
      <c r="D786" s="126"/>
      <c r="E786" s="126"/>
      <c r="F786" s="6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12.75" customHeight="1" x14ac:dyDescent="0.2">
      <c r="A787" s="75"/>
      <c r="B787" s="6"/>
      <c r="C787" s="126"/>
      <c r="D787" s="126"/>
      <c r="E787" s="126"/>
      <c r="F787" s="6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12.75" customHeight="1" x14ac:dyDescent="0.2">
      <c r="A788" s="75"/>
      <c r="B788" s="6"/>
      <c r="C788" s="126"/>
      <c r="D788" s="126"/>
      <c r="E788" s="126"/>
      <c r="F788" s="6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12.75" customHeight="1" x14ac:dyDescent="0.2">
      <c r="A789" s="75"/>
      <c r="B789" s="6"/>
      <c r="C789" s="126"/>
      <c r="D789" s="126"/>
      <c r="E789" s="126"/>
      <c r="F789" s="6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12.75" customHeight="1" x14ac:dyDescent="0.2">
      <c r="A790" s="75"/>
      <c r="B790" s="6"/>
      <c r="C790" s="126"/>
      <c r="D790" s="126"/>
      <c r="E790" s="126"/>
      <c r="F790" s="6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12.75" customHeight="1" x14ac:dyDescent="0.2">
      <c r="A791" s="75"/>
      <c r="B791" s="6"/>
      <c r="C791" s="126"/>
      <c r="D791" s="126"/>
      <c r="E791" s="126"/>
      <c r="F791" s="6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12.75" customHeight="1" x14ac:dyDescent="0.2">
      <c r="A792" s="75"/>
      <c r="B792" s="6"/>
      <c r="C792" s="126"/>
      <c r="D792" s="126"/>
      <c r="E792" s="126"/>
      <c r="F792" s="6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12.75" customHeight="1" x14ac:dyDescent="0.2">
      <c r="A793" s="75"/>
      <c r="B793" s="6"/>
      <c r="C793" s="126"/>
      <c r="D793" s="126"/>
      <c r="E793" s="126"/>
      <c r="F793" s="6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12.75" customHeight="1" x14ac:dyDescent="0.2">
      <c r="A794" s="75"/>
      <c r="B794" s="6"/>
      <c r="C794" s="126"/>
      <c r="D794" s="126"/>
      <c r="E794" s="126"/>
      <c r="F794" s="6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12.75" customHeight="1" x14ac:dyDescent="0.2">
      <c r="A795" s="75"/>
      <c r="B795" s="6"/>
      <c r="C795" s="126"/>
      <c r="D795" s="126"/>
      <c r="E795" s="126"/>
      <c r="F795" s="6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12.75" customHeight="1" x14ac:dyDescent="0.2">
      <c r="A796" s="75"/>
      <c r="B796" s="6"/>
      <c r="C796" s="126"/>
      <c r="D796" s="126"/>
      <c r="E796" s="126"/>
      <c r="F796" s="6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12.75" customHeight="1" x14ac:dyDescent="0.2">
      <c r="A797" s="75"/>
      <c r="B797" s="6"/>
      <c r="C797" s="126"/>
      <c r="D797" s="126"/>
      <c r="E797" s="126"/>
      <c r="F797" s="6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12.75" customHeight="1" x14ac:dyDescent="0.2">
      <c r="A798" s="75"/>
      <c r="B798" s="6"/>
      <c r="C798" s="126"/>
      <c r="D798" s="126"/>
      <c r="E798" s="126"/>
      <c r="F798" s="6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12.75" customHeight="1" x14ac:dyDescent="0.2">
      <c r="A799" s="75"/>
      <c r="B799" s="6"/>
      <c r="C799" s="126"/>
      <c r="D799" s="126"/>
      <c r="E799" s="126"/>
      <c r="F799" s="6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12.75" customHeight="1" x14ac:dyDescent="0.2">
      <c r="A800" s="75"/>
      <c r="B800" s="6"/>
      <c r="C800" s="126"/>
      <c r="D800" s="126"/>
      <c r="E800" s="126"/>
      <c r="F800" s="6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12.75" customHeight="1" x14ac:dyDescent="0.2">
      <c r="A801" s="75"/>
      <c r="B801" s="6"/>
      <c r="C801" s="126"/>
      <c r="D801" s="126"/>
      <c r="E801" s="126"/>
      <c r="F801" s="6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12.75" customHeight="1" x14ac:dyDescent="0.2">
      <c r="A802" s="75"/>
      <c r="B802" s="6"/>
      <c r="C802" s="126"/>
      <c r="D802" s="126"/>
      <c r="E802" s="126"/>
      <c r="F802" s="6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12.75" customHeight="1" x14ac:dyDescent="0.2">
      <c r="A803" s="75"/>
      <c r="B803" s="6"/>
      <c r="C803" s="126"/>
      <c r="D803" s="126"/>
      <c r="E803" s="126"/>
      <c r="F803" s="6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12.75" customHeight="1" x14ac:dyDescent="0.2">
      <c r="A804" s="75"/>
      <c r="B804" s="6"/>
      <c r="C804" s="126"/>
      <c r="D804" s="126"/>
      <c r="E804" s="126"/>
      <c r="F804" s="6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12.75" customHeight="1" x14ac:dyDescent="0.2">
      <c r="A805" s="75"/>
      <c r="B805" s="6"/>
      <c r="C805" s="126"/>
      <c r="D805" s="126"/>
      <c r="E805" s="126"/>
      <c r="F805" s="6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12.75" customHeight="1" x14ac:dyDescent="0.2">
      <c r="A806" s="75"/>
      <c r="B806" s="6"/>
      <c r="C806" s="126"/>
      <c r="D806" s="126"/>
      <c r="E806" s="126"/>
      <c r="F806" s="6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12.75" customHeight="1" x14ac:dyDescent="0.2">
      <c r="A807" s="75"/>
      <c r="B807" s="6"/>
      <c r="C807" s="126"/>
      <c r="D807" s="126"/>
      <c r="E807" s="126"/>
      <c r="F807" s="6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12.75" customHeight="1" x14ac:dyDescent="0.2">
      <c r="A808" s="75"/>
      <c r="B808" s="6"/>
      <c r="C808" s="126"/>
      <c r="D808" s="126"/>
      <c r="E808" s="126"/>
      <c r="F808" s="6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12.75" customHeight="1" x14ac:dyDescent="0.2">
      <c r="A809" s="75"/>
      <c r="B809" s="6"/>
      <c r="C809" s="126"/>
      <c r="D809" s="126"/>
      <c r="E809" s="126"/>
      <c r="F809" s="6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12.75" customHeight="1" x14ac:dyDescent="0.2">
      <c r="A810" s="75"/>
      <c r="B810" s="6"/>
      <c r="C810" s="126"/>
      <c r="D810" s="126"/>
      <c r="E810" s="126"/>
      <c r="F810" s="6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12.75" customHeight="1" x14ac:dyDescent="0.2">
      <c r="A811" s="75"/>
      <c r="B811" s="6"/>
      <c r="C811" s="126"/>
      <c r="D811" s="126"/>
      <c r="E811" s="126"/>
      <c r="F811" s="6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12.75" customHeight="1" x14ac:dyDescent="0.2">
      <c r="A812" s="75"/>
      <c r="B812" s="6"/>
      <c r="C812" s="126"/>
      <c r="D812" s="126"/>
      <c r="E812" s="126"/>
      <c r="F812" s="6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12.75" customHeight="1" x14ac:dyDescent="0.2">
      <c r="A813" s="75"/>
      <c r="B813" s="6"/>
      <c r="C813" s="126"/>
      <c r="D813" s="126"/>
      <c r="E813" s="126"/>
      <c r="F813" s="6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12.75" customHeight="1" x14ac:dyDescent="0.2">
      <c r="A814" s="75"/>
      <c r="B814" s="6"/>
      <c r="C814" s="126"/>
      <c r="D814" s="126"/>
      <c r="E814" s="126"/>
      <c r="F814" s="6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12.75" customHeight="1" x14ac:dyDescent="0.2">
      <c r="A815" s="75"/>
      <c r="B815" s="6"/>
      <c r="C815" s="126"/>
      <c r="D815" s="126"/>
      <c r="E815" s="126"/>
      <c r="F815" s="6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12.75" customHeight="1" x14ac:dyDescent="0.2">
      <c r="A816" s="75"/>
      <c r="B816" s="6"/>
      <c r="C816" s="126"/>
      <c r="D816" s="126"/>
      <c r="E816" s="126"/>
      <c r="F816" s="6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12.75" customHeight="1" x14ac:dyDescent="0.2">
      <c r="A817" s="75"/>
      <c r="B817" s="6"/>
      <c r="C817" s="126"/>
      <c r="D817" s="126"/>
      <c r="E817" s="126"/>
      <c r="F817" s="6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12.75" customHeight="1" x14ac:dyDescent="0.2">
      <c r="A818" s="75"/>
      <c r="B818" s="6"/>
      <c r="C818" s="126"/>
      <c r="D818" s="126"/>
      <c r="E818" s="126"/>
      <c r="F818" s="6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12.75" customHeight="1" x14ac:dyDescent="0.2">
      <c r="A819" s="75"/>
      <c r="B819" s="6"/>
      <c r="C819" s="126"/>
      <c r="D819" s="126"/>
      <c r="E819" s="126"/>
      <c r="F819" s="6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12.75" customHeight="1" x14ac:dyDescent="0.2">
      <c r="A820" s="75"/>
      <c r="B820" s="6"/>
      <c r="C820" s="126"/>
      <c r="D820" s="126"/>
      <c r="E820" s="126"/>
      <c r="F820" s="6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12.75" customHeight="1" x14ac:dyDescent="0.2">
      <c r="A821" s="75"/>
      <c r="B821" s="6"/>
      <c r="C821" s="126"/>
      <c r="D821" s="126"/>
      <c r="E821" s="126"/>
      <c r="F821" s="6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12.75" customHeight="1" x14ac:dyDescent="0.2">
      <c r="A822" s="75"/>
      <c r="B822" s="6"/>
      <c r="C822" s="126"/>
      <c r="D822" s="126"/>
      <c r="E822" s="126"/>
      <c r="F822" s="6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12.75" customHeight="1" x14ac:dyDescent="0.2">
      <c r="A823" s="75"/>
      <c r="B823" s="6"/>
      <c r="C823" s="126"/>
      <c r="D823" s="126"/>
      <c r="E823" s="126"/>
      <c r="F823" s="6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12.75" customHeight="1" x14ac:dyDescent="0.2">
      <c r="A824" s="75"/>
      <c r="B824" s="6"/>
      <c r="C824" s="126"/>
      <c r="D824" s="126"/>
      <c r="E824" s="126"/>
      <c r="F824" s="6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12.75" customHeight="1" x14ac:dyDescent="0.2">
      <c r="A825" s="75"/>
      <c r="B825" s="6"/>
      <c r="C825" s="126"/>
      <c r="D825" s="126"/>
      <c r="E825" s="126"/>
      <c r="F825" s="6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12.75" customHeight="1" x14ac:dyDescent="0.2">
      <c r="A826" s="75"/>
      <c r="B826" s="6"/>
      <c r="C826" s="126"/>
      <c r="D826" s="126"/>
      <c r="E826" s="126"/>
      <c r="F826" s="6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12.75" customHeight="1" x14ac:dyDescent="0.2">
      <c r="A827" s="75"/>
      <c r="B827" s="6"/>
      <c r="C827" s="126"/>
      <c r="D827" s="126"/>
      <c r="E827" s="126"/>
      <c r="F827" s="6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12.75" customHeight="1" x14ac:dyDescent="0.2">
      <c r="A828" s="75"/>
      <c r="B828" s="6"/>
      <c r="C828" s="126"/>
      <c r="D828" s="126"/>
      <c r="E828" s="126"/>
      <c r="F828" s="6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12.75" customHeight="1" x14ac:dyDescent="0.2">
      <c r="A829" s="75"/>
      <c r="B829" s="6"/>
      <c r="C829" s="126"/>
      <c r="D829" s="126"/>
      <c r="E829" s="126"/>
      <c r="F829" s="6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12.75" customHeight="1" x14ac:dyDescent="0.2">
      <c r="A830" s="75"/>
      <c r="B830" s="6"/>
      <c r="C830" s="126"/>
      <c r="D830" s="126"/>
      <c r="E830" s="126"/>
      <c r="F830" s="6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12.75" customHeight="1" x14ac:dyDescent="0.2">
      <c r="A831" s="75"/>
      <c r="B831" s="6"/>
      <c r="C831" s="126"/>
      <c r="D831" s="126"/>
      <c r="E831" s="126"/>
      <c r="F831" s="6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12.75" customHeight="1" x14ac:dyDescent="0.2">
      <c r="A832" s="75"/>
      <c r="B832" s="6"/>
      <c r="C832" s="126"/>
      <c r="D832" s="126"/>
      <c r="E832" s="126"/>
      <c r="F832" s="6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12.75" customHeight="1" x14ac:dyDescent="0.2">
      <c r="A833" s="75"/>
      <c r="B833" s="6"/>
      <c r="C833" s="126"/>
      <c r="D833" s="126"/>
      <c r="E833" s="126"/>
      <c r="F833" s="6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12.75" customHeight="1" x14ac:dyDescent="0.2">
      <c r="A834" s="75"/>
      <c r="B834" s="6"/>
      <c r="C834" s="126"/>
      <c r="D834" s="126"/>
      <c r="E834" s="126"/>
      <c r="F834" s="6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12.75" customHeight="1" x14ac:dyDescent="0.2">
      <c r="A835" s="75"/>
      <c r="B835" s="6"/>
      <c r="C835" s="126"/>
      <c r="D835" s="126"/>
      <c r="E835" s="126"/>
      <c r="F835" s="6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12.75" customHeight="1" x14ac:dyDescent="0.2">
      <c r="A836" s="75"/>
      <c r="B836" s="6"/>
      <c r="C836" s="126"/>
      <c r="D836" s="126"/>
      <c r="E836" s="126"/>
      <c r="F836" s="6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12.75" customHeight="1" x14ac:dyDescent="0.2">
      <c r="A837" s="75"/>
      <c r="B837" s="6"/>
      <c r="C837" s="126"/>
      <c r="D837" s="126"/>
      <c r="E837" s="126"/>
      <c r="F837" s="6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12.75" customHeight="1" x14ac:dyDescent="0.2">
      <c r="A838" s="75"/>
      <c r="B838" s="6"/>
      <c r="C838" s="126"/>
      <c r="D838" s="126"/>
      <c r="E838" s="126"/>
      <c r="F838" s="6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12.75" customHeight="1" x14ac:dyDescent="0.2">
      <c r="A839" s="75"/>
      <c r="B839" s="6"/>
      <c r="C839" s="126"/>
      <c r="D839" s="126"/>
      <c r="E839" s="126"/>
      <c r="F839" s="6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12.75" customHeight="1" x14ac:dyDescent="0.2">
      <c r="A840" s="75"/>
      <c r="B840" s="6"/>
      <c r="C840" s="126"/>
      <c r="D840" s="126"/>
      <c r="E840" s="126"/>
      <c r="F840" s="6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12.75" customHeight="1" x14ac:dyDescent="0.2">
      <c r="A841" s="75"/>
      <c r="B841" s="6"/>
      <c r="C841" s="126"/>
      <c r="D841" s="126"/>
      <c r="E841" s="126"/>
      <c r="F841" s="6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12.75" customHeight="1" x14ac:dyDescent="0.2">
      <c r="A842" s="75"/>
      <c r="B842" s="6"/>
      <c r="C842" s="126"/>
      <c r="D842" s="126"/>
      <c r="E842" s="126"/>
      <c r="F842" s="6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12.75" customHeight="1" x14ac:dyDescent="0.2">
      <c r="A843" s="75"/>
      <c r="B843" s="6"/>
      <c r="C843" s="126"/>
      <c r="D843" s="126"/>
      <c r="E843" s="126"/>
      <c r="F843" s="6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12.75" customHeight="1" x14ac:dyDescent="0.2">
      <c r="A844" s="75"/>
      <c r="B844" s="6"/>
      <c r="C844" s="126"/>
      <c r="D844" s="126"/>
      <c r="E844" s="126"/>
      <c r="F844" s="6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12.75" customHeight="1" x14ac:dyDescent="0.2">
      <c r="A845" s="75"/>
      <c r="B845" s="6"/>
      <c r="C845" s="126"/>
      <c r="D845" s="126"/>
      <c r="E845" s="126"/>
      <c r="F845" s="6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12.75" customHeight="1" x14ac:dyDescent="0.2">
      <c r="A846" s="75"/>
      <c r="B846" s="6"/>
      <c r="C846" s="126"/>
      <c r="D846" s="126"/>
      <c r="E846" s="126"/>
      <c r="F846" s="6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12.75" customHeight="1" x14ac:dyDescent="0.2">
      <c r="A847" s="75"/>
      <c r="B847" s="6"/>
      <c r="C847" s="126"/>
      <c r="D847" s="126"/>
      <c r="E847" s="126"/>
      <c r="F847" s="6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12.75" customHeight="1" x14ac:dyDescent="0.2">
      <c r="A848" s="75"/>
      <c r="B848" s="6"/>
      <c r="C848" s="126"/>
      <c r="D848" s="126"/>
      <c r="E848" s="126"/>
      <c r="F848" s="6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12.75" customHeight="1" x14ac:dyDescent="0.2">
      <c r="A849" s="75"/>
      <c r="B849" s="6"/>
      <c r="C849" s="126"/>
      <c r="D849" s="126"/>
      <c r="E849" s="126"/>
      <c r="F849" s="6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12.75" customHeight="1" x14ac:dyDescent="0.2">
      <c r="A850" s="75"/>
      <c r="B850" s="6"/>
      <c r="C850" s="126"/>
      <c r="D850" s="126"/>
      <c r="E850" s="126"/>
      <c r="F850" s="6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12.75" customHeight="1" x14ac:dyDescent="0.2">
      <c r="A851" s="75"/>
      <c r="B851" s="6"/>
      <c r="C851" s="126"/>
      <c r="D851" s="126"/>
      <c r="E851" s="126"/>
      <c r="F851" s="6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12.75" customHeight="1" x14ac:dyDescent="0.2">
      <c r="A852" s="75"/>
      <c r="B852" s="6"/>
      <c r="C852" s="126"/>
      <c r="D852" s="126"/>
      <c r="E852" s="126"/>
      <c r="F852" s="6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12.75" customHeight="1" x14ac:dyDescent="0.2">
      <c r="A853" s="75"/>
      <c r="B853" s="6"/>
      <c r="C853" s="126"/>
      <c r="D853" s="126"/>
      <c r="E853" s="126"/>
      <c r="F853" s="6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12.75" customHeight="1" x14ac:dyDescent="0.2">
      <c r="A854" s="75"/>
      <c r="B854" s="6"/>
      <c r="C854" s="126"/>
      <c r="D854" s="126"/>
      <c r="E854" s="126"/>
      <c r="F854" s="6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12.75" customHeight="1" x14ac:dyDescent="0.2">
      <c r="A855" s="75"/>
      <c r="B855" s="6"/>
      <c r="C855" s="126"/>
      <c r="D855" s="126"/>
      <c r="E855" s="126"/>
      <c r="F855" s="6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12.75" customHeight="1" x14ac:dyDescent="0.2">
      <c r="A856" s="75"/>
      <c r="B856" s="6"/>
      <c r="C856" s="126"/>
      <c r="D856" s="126"/>
      <c r="E856" s="126"/>
      <c r="F856" s="6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12.75" customHeight="1" x14ac:dyDescent="0.2">
      <c r="A857" s="75"/>
      <c r="B857" s="6"/>
      <c r="C857" s="126"/>
      <c r="D857" s="126"/>
      <c r="E857" s="126"/>
      <c r="F857" s="6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12.75" customHeight="1" x14ac:dyDescent="0.2">
      <c r="A858" s="75"/>
      <c r="B858" s="6"/>
      <c r="C858" s="126"/>
      <c r="D858" s="126"/>
      <c r="E858" s="126"/>
      <c r="F858" s="6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12.75" customHeight="1" x14ac:dyDescent="0.2">
      <c r="A859" s="75"/>
      <c r="B859" s="6"/>
      <c r="C859" s="126"/>
      <c r="D859" s="126"/>
      <c r="E859" s="126"/>
      <c r="F859" s="6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12.75" customHeight="1" x14ac:dyDescent="0.2">
      <c r="A860" s="75"/>
      <c r="B860" s="6"/>
      <c r="C860" s="126"/>
      <c r="D860" s="126"/>
      <c r="E860" s="126"/>
      <c r="F860" s="6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12.75" customHeight="1" x14ac:dyDescent="0.2">
      <c r="A861" s="75"/>
      <c r="B861" s="6"/>
      <c r="C861" s="126"/>
      <c r="D861" s="126"/>
      <c r="E861" s="126"/>
      <c r="F861" s="6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12.75" customHeight="1" x14ac:dyDescent="0.2">
      <c r="A862" s="75"/>
      <c r="B862" s="6"/>
      <c r="C862" s="126"/>
      <c r="D862" s="126"/>
      <c r="E862" s="126"/>
      <c r="F862" s="6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12.75" customHeight="1" x14ac:dyDescent="0.2">
      <c r="A863" s="75"/>
      <c r="B863" s="6"/>
      <c r="C863" s="126"/>
      <c r="D863" s="126"/>
      <c r="E863" s="126"/>
      <c r="F863" s="6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12.75" customHeight="1" x14ac:dyDescent="0.2">
      <c r="A864" s="75"/>
      <c r="B864" s="6"/>
      <c r="C864" s="126"/>
      <c r="D864" s="126"/>
      <c r="E864" s="126"/>
      <c r="F864" s="6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12.75" customHeight="1" x14ac:dyDescent="0.2">
      <c r="A865" s="75"/>
      <c r="B865" s="6"/>
      <c r="C865" s="126"/>
      <c r="D865" s="126"/>
      <c r="E865" s="126"/>
      <c r="F865" s="6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12.75" customHeight="1" x14ac:dyDescent="0.2">
      <c r="A866" s="75"/>
      <c r="B866" s="6"/>
      <c r="C866" s="126"/>
      <c r="D866" s="126"/>
      <c r="E866" s="126"/>
      <c r="F866" s="6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12.75" customHeight="1" x14ac:dyDescent="0.2">
      <c r="A867" s="75"/>
      <c r="B867" s="6"/>
      <c r="C867" s="126"/>
      <c r="D867" s="126"/>
      <c r="E867" s="126"/>
      <c r="F867" s="6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12.75" customHeight="1" x14ac:dyDescent="0.2">
      <c r="A868" s="75"/>
      <c r="B868" s="6"/>
      <c r="C868" s="126"/>
      <c r="D868" s="126"/>
      <c r="E868" s="126"/>
      <c r="F868" s="6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12.75" customHeight="1" x14ac:dyDescent="0.2">
      <c r="A869" s="75"/>
      <c r="B869" s="6"/>
      <c r="C869" s="126"/>
      <c r="D869" s="126"/>
      <c r="E869" s="126"/>
      <c r="F869" s="6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12.75" customHeight="1" x14ac:dyDescent="0.2">
      <c r="A870" s="75"/>
      <c r="B870" s="6"/>
      <c r="C870" s="126"/>
      <c r="D870" s="126"/>
      <c r="E870" s="126"/>
      <c r="F870" s="6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12.75" customHeight="1" x14ac:dyDescent="0.2">
      <c r="A871" s="75"/>
      <c r="B871" s="6"/>
      <c r="C871" s="126"/>
      <c r="D871" s="126"/>
      <c r="E871" s="126"/>
      <c r="F871" s="6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12.75" customHeight="1" x14ac:dyDescent="0.2">
      <c r="A872" s="75"/>
      <c r="B872" s="6"/>
      <c r="C872" s="126"/>
      <c r="D872" s="126"/>
      <c r="E872" s="126"/>
      <c r="F872" s="6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12.75" customHeight="1" x14ac:dyDescent="0.2">
      <c r="A873" s="75"/>
      <c r="B873" s="6"/>
      <c r="C873" s="126"/>
      <c r="D873" s="126"/>
      <c r="E873" s="126"/>
      <c r="F873" s="6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12.75" customHeight="1" x14ac:dyDescent="0.2">
      <c r="A874" s="75"/>
      <c r="B874" s="6"/>
      <c r="C874" s="126"/>
      <c r="D874" s="126"/>
      <c r="E874" s="126"/>
      <c r="F874" s="6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12.75" customHeight="1" x14ac:dyDescent="0.2">
      <c r="A875" s="75"/>
      <c r="B875" s="6"/>
      <c r="C875" s="126"/>
      <c r="D875" s="126"/>
      <c r="E875" s="126"/>
      <c r="F875" s="6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12.75" customHeight="1" x14ac:dyDescent="0.2">
      <c r="A876" s="75"/>
      <c r="B876" s="6"/>
      <c r="C876" s="126"/>
      <c r="D876" s="126"/>
      <c r="E876" s="126"/>
      <c r="F876" s="6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12.75" customHeight="1" x14ac:dyDescent="0.2">
      <c r="A877" s="75"/>
      <c r="B877" s="6"/>
      <c r="C877" s="126"/>
      <c r="D877" s="126"/>
      <c r="E877" s="126"/>
      <c r="F877" s="6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12.75" customHeight="1" x14ac:dyDescent="0.2">
      <c r="A878" s="75"/>
      <c r="B878" s="6"/>
      <c r="C878" s="126"/>
      <c r="D878" s="126"/>
      <c r="E878" s="126"/>
      <c r="F878" s="6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12.75" customHeight="1" x14ac:dyDescent="0.2">
      <c r="A879" s="75"/>
      <c r="B879" s="6"/>
      <c r="C879" s="126"/>
      <c r="D879" s="126"/>
      <c r="E879" s="126"/>
      <c r="F879" s="6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12.75" customHeight="1" x14ac:dyDescent="0.2">
      <c r="A880" s="75"/>
      <c r="B880" s="6"/>
      <c r="C880" s="126"/>
      <c r="D880" s="126"/>
      <c r="E880" s="126"/>
      <c r="F880" s="6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12.75" customHeight="1" x14ac:dyDescent="0.2">
      <c r="A881" s="75"/>
      <c r="B881" s="6"/>
      <c r="C881" s="126"/>
      <c r="D881" s="126"/>
      <c r="E881" s="126"/>
      <c r="F881" s="6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12.75" customHeight="1" x14ac:dyDescent="0.2">
      <c r="A882" s="75"/>
      <c r="B882" s="6"/>
      <c r="C882" s="126"/>
      <c r="D882" s="126"/>
      <c r="E882" s="126"/>
      <c r="F882" s="6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12.75" customHeight="1" x14ac:dyDescent="0.2">
      <c r="A883" s="75"/>
      <c r="B883" s="6"/>
      <c r="C883" s="126"/>
      <c r="D883" s="126"/>
      <c r="E883" s="126"/>
      <c r="F883" s="6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12.75" customHeight="1" x14ac:dyDescent="0.2">
      <c r="A884" s="75"/>
      <c r="B884" s="6"/>
      <c r="C884" s="126"/>
      <c r="D884" s="126"/>
      <c r="E884" s="126"/>
      <c r="F884" s="6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12.75" customHeight="1" x14ac:dyDescent="0.2">
      <c r="A885" s="75"/>
      <c r="B885" s="6"/>
      <c r="C885" s="126"/>
      <c r="D885" s="126"/>
      <c r="E885" s="126"/>
      <c r="F885" s="6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12.75" customHeight="1" x14ac:dyDescent="0.2">
      <c r="A886" s="75"/>
      <c r="B886" s="6"/>
      <c r="C886" s="126"/>
      <c r="D886" s="126"/>
      <c r="E886" s="126"/>
      <c r="F886" s="6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12.75" customHeight="1" x14ac:dyDescent="0.2">
      <c r="A887" s="75"/>
      <c r="B887" s="6"/>
      <c r="C887" s="126"/>
      <c r="D887" s="126"/>
      <c r="E887" s="126"/>
      <c r="F887" s="6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12.75" customHeight="1" x14ac:dyDescent="0.2">
      <c r="A888" s="75"/>
      <c r="B888" s="6"/>
      <c r="C888" s="126"/>
      <c r="D888" s="126"/>
      <c r="E888" s="126"/>
      <c r="F888" s="6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12.75" customHeight="1" x14ac:dyDescent="0.2">
      <c r="A889" s="75"/>
      <c r="B889" s="6"/>
      <c r="C889" s="126"/>
      <c r="D889" s="126"/>
      <c r="E889" s="126"/>
      <c r="F889" s="6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12.75" customHeight="1" x14ac:dyDescent="0.2">
      <c r="A890" s="75"/>
      <c r="B890" s="6"/>
      <c r="C890" s="126"/>
      <c r="D890" s="126"/>
      <c r="E890" s="126"/>
      <c r="F890" s="6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12.75" customHeight="1" x14ac:dyDescent="0.2">
      <c r="A891" s="75"/>
      <c r="B891" s="6"/>
      <c r="C891" s="126"/>
      <c r="D891" s="126"/>
      <c r="E891" s="126"/>
      <c r="F891" s="6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12.75" customHeight="1" x14ac:dyDescent="0.2">
      <c r="A892" s="75"/>
      <c r="B892" s="6"/>
      <c r="C892" s="126"/>
      <c r="D892" s="126"/>
      <c r="E892" s="126"/>
      <c r="F892" s="6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12.75" customHeight="1" x14ac:dyDescent="0.2">
      <c r="A893" s="75"/>
      <c r="B893" s="6"/>
      <c r="C893" s="126"/>
      <c r="D893" s="126"/>
      <c r="E893" s="126"/>
      <c r="F893" s="6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12.75" customHeight="1" x14ac:dyDescent="0.2">
      <c r="A894" s="75"/>
      <c r="B894" s="6"/>
      <c r="C894" s="126"/>
      <c r="D894" s="126"/>
      <c r="E894" s="126"/>
      <c r="F894" s="6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12.75" customHeight="1" x14ac:dyDescent="0.2">
      <c r="A895" s="75"/>
      <c r="B895" s="6"/>
      <c r="C895" s="126"/>
      <c r="D895" s="126"/>
      <c r="E895" s="126"/>
      <c r="F895" s="6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12.75" customHeight="1" x14ac:dyDescent="0.2">
      <c r="A896" s="75"/>
      <c r="B896" s="6"/>
      <c r="C896" s="126"/>
      <c r="D896" s="126"/>
      <c r="E896" s="126"/>
      <c r="F896" s="6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12.75" customHeight="1" x14ac:dyDescent="0.2">
      <c r="A897" s="75"/>
      <c r="B897" s="6"/>
      <c r="C897" s="126"/>
      <c r="D897" s="126"/>
      <c r="E897" s="126"/>
      <c r="F897" s="6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12.75" customHeight="1" x14ac:dyDescent="0.2">
      <c r="A898" s="75"/>
      <c r="B898" s="6"/>
      <c r="C898" s="126"/>
      <c r="D898" s="126"/>
      <c r="E898" s="126"/>
      <c r="F898" s="6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12.75" customHeight="1" x14ac:dyDescent="0.2">
      <c r="A899" s="75"/>
      <c r="B899" s="6"/>
      <c r="C899" s="126"/>
      <c r="D899" s="126"/>
      <c r="E899" s="126"/>
      <c r="F899" s="6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12.75" customHeight="1" x14ac:dyDescent="0.2">
      <c r="A900" s="75"/>
      <c r="B900" s="6"/>
      <c r="C900" s="126"/>
      <c r="D900" s="126"/>
      <c r="E900" s="126"/>
      <c r="F900" s="6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12.75" customHeight="1" x14ac:dyDescent="0.2">
      <c r="A901" s="75"/>
      <c r="B901" s="6"/>
      <c r="C901" s="126"/>
      <c r="D901" s="126"/>
      <c r="E901" s="126"/>
      <c r="F901" s="6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12.75" customHeight="1" x14ac:dyDescent="0.2">
      <c r="A902" s="75"/>
      <c r="B902" s="6"/>
      <c r="C902" s="126"/>
      <c r="D902" s="126"/>
      <c r="E902" s="126"/>
      <c r="F902" s="6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12.75" customHeight="1" x14ac:dyDescent="0.2">
      <c r="A903" s="75"/>
      <c r="B903" s="6"/>
      <c r="C903" s="126"/>
      <c r="D903" s="126"/>
      <c r="E903" s="126"/>
      <c r="F903" s="6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12.75" customHeight="1" x14ac:dyDescent="0.2">
      <c r="A904" s="75"/>
      <c r="B904" s="6"/>
      <c r="C904" s="126"/>
      <c r="D904" s="126"/>
      <c r="E904" s="126"/>
      <c r="F904" s="6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12.75" customHeight="1" x14ac:dyDescent="0.2">
      <c r="A905" s="75"/>
      <c r="B905" s="6"/>
      <c r="C905" s="126"/>
      <c r="D905" s="126"/>
      <c r="E905" s="126"/>
      <c r="F905" s="6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12.75" customHeight="1" x14ac:dyDescent="0.2">
      <c r="A906" s="75"/>
      <c r="B906" s="6"/>
      <c r="C906" s="126"/>
      <c r="D906" s="126"/>
      <c r="E906" s="126"/>
      <c r="F906" s="6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12.75" customHeight="1" x14ac:dyDescent="0.2">
      <c r="A907" s="75"/>
      <c r="B907" s="6"/>
      <c r="C907" s="126"/>
      <c r="D907" s="126"/>
      <c r="E907" s="126"/>
      <c r="F907" s="6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12.75" customHeight="1" x14ac:dyDescent="0.2">
      <c r="A908" s="75"/>
      <c r="B908" s="6"/>
      <c r="C908" s="126"/>
      <c r="D908" s="126"/>
      <c r="E908" s="126"/>
      <c r="F908" s="6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12.75" customHeight="1" x14ac:dyDescent="0.2">
      <c r="A909" s="75"/>
      <c r="B909" s="6"/>
      <c r="C909" s="126"/>
      <c r="D909" s="126"/>
      <c r="E909" s="126"/>
      <c r="F909" s="6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12.75" customHeight="1" x14ac:dyDescent="0.2">
      <c r="A910" s="75"/>
      <c r="B910" s="6"/>
      <c r="C910" s="126"/>
      <c r="D910" s="126"/>
      <c r="E910" s="126"/>
      <c r="F910" s="6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12.75" customHeight="1" x14ac:dyDescent="0.2">
      <c r="A911" s="75"/>
      <c r="B911" s="6"/>
      <c r="C911" s="126"/>
      <c r="D911" s="126"/>
      <c r="E911" s="126"/>
      <c r="F911" s="6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12.75" customHeight="1" x14ac:dyDescent="0.2">
      <c r="A912" s="75"/>
      <c r="B912" s="6"/>
      <c r="C912" s="126"/>
      <c r="D912" s="126"/>
      <c r="E912" s="126"/>
      <c r="F912" s="6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12.75" customHeight="1" x14ac:dyDescent="0.2">
      <c r="A913" s="75"/>
      <c r="B913" s="6"/>
      <c r="C913" s="126"/>
      <c r="D913" s="126"/>
      <c r="E913" s="126"/>
      <c r="F913" s="6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12.75" customHeight="1" x14ac:dyDescent="0.2">
      <c r="A914" s="75"/>
      <c r="B914" s="6"/>
      <c r="C914" s="126"/>
      <c r="D914" s="126"/>
      <c r="E914" s="126"/>
      <c r="F914" s="6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12.75" customHeight="1" x14ac:dyDescent="0.2">
      <c r="A915" s="75"/>
      <c r="B915" s="6"/>
      <c r="C915" s="126"/>
      <c r="D915" s="126"/>
      <c r="E915" s="126"/>
      <c r="F915" s="6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12.75" customHeight="1" x14ac:dyDescent="0.2">
      <c r="A916" s="75"/>
      <c r="B916" s="6"/>
      <c r="C916" s="126"/>
      <c r="D916" s="126"/>
      <c r="E916" s="126"/>
      <c r="F916" s="6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12.75" customHeight="1" x14ac:dyDescent="0.2">
      <c r="A917" s="75"/>
      <c r="B917" s="6"/>
      <c r="C917" s="126"/>
      <c r="D917" s="126"/>
      <c r="E917" s="126"/>
      <c r="F917" s="6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12.75" customHeight="1" x14ac:dyDescent="0.2">
      <c r="A918" s="75"/>
      <c r="B918" s="6"/>
      <c r="C918" s="126"/>
      <c r="D918" s="126"/>
      <c r="E918" s="126"/>
      <c r="F918" s="6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12.75" customHeight="1" x14ac:dyDescent="0.2">
      <c r="A919" s="75"/>
      <c r="B919" s="6"/>
      <c r="C919" s="126"/>
      <c r="D919" s="126"/>
      <c r="E919" s="126"/>
      <c r="F919" s="6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12.75" customHeight="1" x14ac:dyDescent="0.2">
      <c r="A920" s="75"/>
      <c r="B920" s="6"/>
      <c r="C920" s="126"/>
      <c r="D920" s="126"/>
      <c r="E920" s="126"/>
      <c r="F920" s="6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12.75" customHeight="1" x14ac:dyDescent="0.2">
      <c r="A921" s="75"/>
      <c r="B921" s="6"/>
      <c r="C921" s="126"/>
      <c r="D921" s="126"/>
      <c r="E921" s="126"/>
      <c r="F921" s="6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12.75" customHeight="1" x14ac:dyDescent="0.2">
      <c r="A922" s="75"/>
      <c r="B922" s="6"/>
      <c r="C922" s="126"/>
      <c r="D922" s="126"/>
      <c r="E922" s="126"/>
      <c r="F922" s="6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12.75" customHeight="1" x14ac:dyDescent="0.2">
      <c r="A923" s="75"/>
      <c r="B923" s="6"/>
      <c r="C923" s="126"/>
      <c r="D923" s="126"/>
      <c r="E923" s="126"/>
      <c r="F923" s="6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12.75" customHeight="1" x14ac:dyDescent="0.2">
      <c r="A924" s="75"/>
      <c r="B924" s="6"/>
      <c r="C924" s="126"/>
      <c r="D924" s="126"/>
      <c r="E924" s="126"/>
      <c r="F924" s="6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12.75" customHeight="1" x14ac:dyDescent="0.2">
      <c r="A925" s="75"/>
      <c r="B925" s="6"/>
      <c r="C925" s="126"/>
      <c r="D925" s="126"/>
      <c r="E925" s="126"/>
      <c r="F925" s="6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12.75" customHeight="1" x14ac:dyDescent="0.2">
      <c r="A926" s="75"/>
      <c r="B926" s="6"/>
      <c r="C926" s="126"/>
      <c r="D926" s="126"/>
      <c r="E926" s="126"/>
      <c r="F926" s="6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12.75" customHeight="1" x14ac:dyDescent="0.2">
      <c r="A927" s="75"/>
      <c r="B927" s="6"/>
      <c r="C927" s="126"/>
      <c r="D927" s="126"/>
      <c r="E927" s="126"/>
      <c r="F927" s="6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12.75" customHeight="1" x14ac:dyDescent="0.2">
      <c r="A928" s="75"/>
      <c r="B928" s="6"/>
      <c r="C928" s="126"/>
      <c r="D928" s="126"/>
      <c r="E928" s="126"/>
      <c r="F928" s="6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12.75" customHeight="1" x14ac:dyDescent="0.2">
      <c r="A929" s="75"/>
      <c r="B929" s="6"/>
      <c r="C929" s="126"/>
      <c r="D929" s="126"/>
      <c r="E929" s="126"/>
      <c r="F929" s="6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12.75" customHeight="1" x14ac:dyDescent="0.2">
      <c r="A930" s="75"/>
      <c r="B930" s="6"/>
      <c r="C930" s="126"/>
      <c r="D930" s="126"/>
      <c r="E930" s="126"/>
      <c r="F930" s="6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12.75" customHeight="1" x14ac:dyDescent="0.2">
      <c r="A931" s="75"/>
      <c r="B931" s="6"/>
      <c r="C931" s="126"/>
      <c r="D931" s="126"/>
      <c r="E931" s="126"/>
      <c r="F931" s="6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12.75" customHeight="1" x14ac:dyDescent="0.2">
      <c r="A932" s="75"/>
      <c r="B932" s="6"/>
      <c r="C932" s="126"/>
      <c r="D932" s="126"/>
      <c r="E932" s="126"/>
      <c r="F932" s="6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12.75" customHeight="1" x14ac:dyDescent="0.2">
      <c r="A933" s="75"/>
      <c r="B933" s="6"/>
      <c r="C933" s="126"/>
      <c r="D933" s="126"/>
      <c r="E933" s="126"/>
      <c r="F933" s="6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12.75" customHeight="1" x14ac:dyDescent="0.2">
      <c r="A934" s="75"/>
      <c r="B934" s="6"/>
      <c r="C934" s="126"/>
      <c r="D934" s="126"/>
      <c r="E934" s="126"/>
      <c r="F934" s="6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12.75" customHeight="1" x14ac:dyDescent="0.2">
      <c r="A935" s="75"/>
      <c r="B935" s="6"/>
      <c r="C935" s="126"/>
      <c r="D935" s="126"/>
      <c r="E935" s="126"/>
      <c r="F935" s="6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12.75" customHeight="1" x14ac:dyDescent="0.2">
      <c r="A936" s="75"/>
      <c r="B936" s="6"/>
      <c r="C936" s="126"/>
      <c r="D936" s="126"/>
      <c r="E936" s="126"/>
      <c r="F936" s="6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12.75" customHeight="1" x14ac:dyDescent="0.2">
      <c r="A937" s="75"/>
      <c r="B937" s="6"/>
      <c r="C937" s="126"/>
      <c r="D937" s="126"/>
      <c r="E937" s="126"/>
      <c r="F937" s="6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12.75" customHeight="1" x14ac:dyDescent="0.2">
      <c r="A938" s="75"/>
      <c r="B938" s="6"/>
      <c r="C938" s="126"/>
      <c r="D938" s="126"/>
      <c r="E938" s="126"/>
      <c r="F938" s="6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12.75" customHeight="1" x14ac:dyDescent="0.2">
      <c r="A939" s="75"/>
      <c r="B939" s="6"/>
      <c r="C939" s="126"/>
      <c r="D939" s="126"/>
      <c r="E939" s="126"/>
      <c r="F939" s="6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12.75" customHeight="1" x14ac:dyDescent="0.2">
      <c r="A940" s="75"/>
      <c r="B940" s="6"/>
      <c r="C940" s="126"/>
      <c r="D940" s="126"/>
      <c r="E940" s="126"/>
      <c r="F940" s="6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12.75" customHeight="1" x14ac:dyDescent="0.2">
      <c r="A941" s="75"/>
      <c r="B941" s="6"/>
      <c r="C941" s="126"/>
      <c r="D941" s="126"/>
      <c r="E941" s="126"/>
      <c r="F941" s="6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12.75" customHeight="1" x14ac:dyDescent="0.2">
      <c r="A942" s="75"/>
      <c r="B942" s="6"/>
      <c r="C942" s="126"/>
      <c r="D942" s="126"/>
      <c r="E942" s="126"/>
      <c r="F942" s="6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12.75" customHeight="1" x14ac:dyDescent="0.2">
      <c r="A943" s="75"/>
      <c r="B943" s="6"/>
      <c r="C943" s="126"/>
      <c r="D943" s="126"/>
      <c r="E943" s="126"/>
      <c r="F943" s="6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12.75" customHeight="1" x14ac:dyDescent="0.2">
      <c r="A944" s="75"/>
      <c r="B944" s="6"/>
      <c r="C944" s="126"/>
      <c r="D944" s="126"/>
      <c r="E944" s="126"/>
      <c r="F944" s="6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12.75" customHeight="1" x14ac:dyDescent="0.2">
      <c r="A945" s="75"/>
      <c r="B945" s="6"/>
      <c r="C945" s="126"/>
      <c r="D945" s="126"/>
      <c r="E945" s="126"/>
      <c r="F945" s="6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12.75" customHeight="1" x14ac:dyDescent="0.2">
      <c r="A946" s="75"/>
      <c r="B946" s="6"/>
      <c r="C946" s="126"/>
      <c r="D946" s="126"/>
      <c r="E946" s="126"/>
      <c r="F946" s="6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12.75" customHeight="1" x14ac:dyDescent="0.2">
      <c r="A947" s="75"/>
      <c r="B947" s="6"/>
      <c r="C947" s="126"/>
      <c r="D947" s="126"/>
      <c r="E947" s="126"/>
      <c r="F947" s="6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12.75" customHeight="1" x14ac:dyDescent="0.2">
      <c r="A948" s="75"/>
      <c r="B948" s="6"/>
      <c r="C948" s="126"/>
      <c r="D948" s="126"/>
      <c r="E948" s="126"/>
      <c r="F948" s="6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12.75" customHeight="1" x14ac:dyDescent="0.2">
      <c r="A949" s="75"/>
      <c r="B949" s="6"/>
      <c r="C949" s="126"/>
      <c r="D949" s="126"/>
      <c r="E949" s="126"/>
      <c r="F949" s="6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12.75" customHeight="1" x14ac:dyDescent="0.2">
      <c r="A950" s="75"/>
      <c r="B950" s="6"/>
      <c r="C950" s="126"/>
      <c r="D950" s="126"/>
      <c r="E950" s="126"/>
      <c r="F950" s="6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12.75" customHeight="1" x14ac:dyDescent="0.2">
      <c r="A951" s="75"/>
      <c r="B951" s="6"/>
      <c r="C951" s="126"/>
      <c r="D951" s="126"/>
      <c r="E951" s="126"/>
      <c r="F951" s="6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12.75" customHeight="1" x14ac:dyDescent="0.2">
      <c r="A952" s="75"/>
      <c r="B952" s="6"/>
      <c r="C952" s="126"/>
      <c r="D952" s="126"/>
      <c r="E952" s="126"/>
      <c r="F952" s="6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12.75" customHeight="1" x14ac:dyDescent="0.2">
      <c r="A953" s="75"/>
      <c r="B953" s="6"/>
      <c r="C953" s="126"/>
      <c r="D953" s="126"/>
      <c r="E953" s="126"/>
      <c r="F953" s="6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12.75" customHeight="1" x14ac:dyDescent="0.2">
      <c r="A954" s="75"/>
      <c r="B954" s="6"/>
      <c r="C954" s="126"/>
      <c r="D954" s="126"/>
      <c r="E954" s="126"/>
      <c r="F954" s="6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12.75" customHeight="1" x14ac:dyDescent="0.2">
      <c r="A955" s="75"/>
      <c r="B955" s="6"/>
      <c r="C955" s="126"/>
      <c r="D955" s="126"/>
      <c r="E955" s="126"/>
      <c r="F955" s="6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12.75" customHeight="1" x14ac:dyDescent="0.2">
      <c r="A956" s="75"/>
      <c r="B956" s="6"/>
      <c r="C956" s="126"/>
      <c r="D956" s="126"/>
      <c r="E956" s="126"/>
      <c r="F956" s="6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12.75" customHeight="1" x14ac:dyDescent="0.2">
      <c r="A957" s="75"/>
      <c r="B957" s="6"/>
      <c r="C957" s="126"/>
      <c r="D957" s="126"/>
      <c r="E957" s="126"/>
      <c r="F957" s="6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12.75" customHeight="1" x14ac:dyDescent="0.2">
      <c r="A958" s="75"/>
      <c r="B958" s="6"/>
      <c r="C958" s="126"/>
      <c r="D958" s="126"/>
      <c r="E958" s="126"/>
      <c r="F958" s="6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12.75" customHeight="1" x14ac:dyDescent="0.2">
      <c r="A959" s="75"/>
      <c r="B959" s="6"/>
      <c r="C959" s="126"/>
      <c r="D959" s="126"/>
      <c r="E959" s="126"/>
      <c r="F959" s="6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12.75" customHeight="1" x14ac:dyDescent="0.2">
      <c r="A960" s="75"/>
      <c r="B960" s="6"/>
      <c r="C960" s="126"/>
      <c r="D960" s="126"/>
      <c r="E960" s="126"/>
      <c r="F960" s="6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12.75" customHeight="1" x14ac:dyDescent="0.2">
      <c r="A961" s="75"/>
      <c r="B961" s="6"/>
      <c r="C961" s="126"/>
      <c r="D961" s="126"/>
      <c r="E961" s="126"/>
      <c r="F961" s="6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12.75" customHeight="1" x14ac:dyDescent="0.2">
      <c r="A962" s="75"/>
      <c r="B962" s="6"/>
      <c r="C962" s="126"/>
      <c r="D962" s="126"/>
      <c r="E962" s="126"/>
      <c r="F962" s="6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12.75" customHeight="1" x14ac:dyDescent="0.2">
      <c r="A963" s="75"/>
      <c r="B963" s="6"/>
      <c r="C963" s="126"/>
      <c r="D963" s="126"/>
      <c r="E963" s="126"/>
      <c r="F963" s="6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12.75" customHeight="1" x14ac:dyDescent="0.2">
      <c r="A964" s="75"/>
      <c r="B964" s="6"/>
      <c r="C964" s="126"/>
      <c r="D964" s="126"/>
      <c r="E964" s="126"/>
      <c r="F964" s="6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12.75" customHeight="1" x14ac:dyDescent="0.2">
      <c r="A965" s="75"/>
      <c r="B965" s="6"/>
      <c r="C965" s="126"/>
      <c r="D965" s="126"/>
      <c r="E965" s="126"/>
      <c r="F965" s="6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12.75" customHeight="1" x14ac:dyDescent="0.2">
      <c r="A966" s="75"/>
      <c r="B966" s="6"/>
      <c r="C966" s="126"/>
      <c r="D966" s="126"/>
      <c r="E966" s="126"/>
      <c r="F966" s="6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12.75" customHeight="1" x14ac:dyDescent="0.2">
      <c r="A967" s="75"/>
      <c r="B967" s="6"/>
      <c r="C967" s="126"/>
      <c r="D967" s="126"/>
      <c r="E967" s="126"/>
      <c r="F967" s="6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12.75" customHeight="1" x14ac:dyDescent="0.2">
      <c r="A968" s="75"/>
      <c r="B968" s="6"/>
      <c r="C968" s="126"/>
      <c r="D968" s="126"/>
      <c r="E968" s="126"/>
      <c r="F968" s="6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12.75" customHeight="1" x14ac:dyDescent="0.2">
      <c r="A969" s="75"/>
      <c r="B969" s="6"/>
      <c r="C969" s="126"/>
      <c r="D969" s="126"/>
      <c r="E969" s="126"/>
      <c r="F969" s="6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12.75" customHeight="1" x14ac:dyDescent="0.2">
      <c r="A970" s="75"/>
      <c r="B970" s="6"/>
      <c r="C970" s="126"/>
      <c r="D970" s="126"/>
      <c r="E970" s="126"/>
      <c r="F970" s="6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12.75" customHeight="1" x14ac:dyDescent="0.2">
      <c r="A971" s="75"/>
      <c r="B971" s="6"/>
      <c r="C971" s="126"/>
      <c r="D971" s="126"/>
      <c r="E971" s="126"/>
      <c r="F971" s="6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12.75" customHeight="1" x14ac:dyDescent="0.2">
      <c r="A972" s="75"/>
      <c r="B972" s="6"/>
      <c r="C972" s="126"/>
      <c r="D972" s="126"/>
      <c r="E972" s="126"/>
      <c r="F972" s="6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12.75" customHeight="1" x14ac:dyDescent="0.2">
      <c r="A973" s="75"/>
      <c r="B973" s="6"/>
      <c r="C973" s="126"/>
      <c r="D973" s="126"/>
      <c r="E973" s="126"/>
      <c r="F973" s="6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12.75" customHeight="1" x14ac:dyDescent="0.2">
      <c r="A974" s="75"/>
      <c r="B974" s="6"/>
      <c r="C974" s="126"/>
      <c r="D974" s="126"/>
      <c r="E974" s="126"/>
      <c r="F974" s="6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12.75" customHeight="1" x14ac:dyDescent="0.2">
      <c r="A975" s="75"/>
      <c r="B975" s="6"/>
      <c r="C975" s="126"/>
      <c r="D975" s="126"/>
      <c r="E975" s="126"/>
      <c r="F975" s="6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12.75" customHeight="1" x14ac:dyDescent="0.2">
      <c r="A976" s="75"/>
      <c r="B976" s="6"/>
      <c r="C976" s="126"/>
      <c r="D976" s="126"/>
      <c r="E976" s="126"/>
      <c r="F976" s="6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12.75" customHeight="1" x14ac:dyDescent="0.2">
      <c r="A977" s="75"/>
      <c r="B977" s="6"/>
      <c r="C977" s="126"/>
      <c r="D977" s="126"/>
      <c r="E977" s="126"/>
      <c r="F977" s="6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12.75" customHeight="1" x14ac:dyDescent="0.2">
      <c r="A978" s="75"/>
      <c r="B978" s="6"/>
      <c r="C978" s="126"/>
      <c r="D978" s="126"/>
      <c r="E978" s="126"/>
      <c r="F978" s="6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12.75" customHeight="1" x14ac:dyDescent="0.2">
      <c r="A979" s="75"/>
      <c r="B979" s="6"/>
      <c r="C979" s="126"/>
      <c r="D979" s="126"/>
      <c r="E979" s="126"/>
      <c r="F979" s="6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12.75" customHeight="1" x14ac:dyDescent="0.2">
      <c r="A980" s="75"/>
      <c r="B980" s="6"/>
      <c r="C980" s="126"/>
      <c r="D980" s="126"/>
      <c r="E980" s="126"/>
      <c r="F980" s="6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12.75" customHeight="1" x14ac:dyDescent="0.2">
      <c r="A981" s="75"/>
      <c r="B981" s="6"/>
      <c r="C981" s="126"/>
      <c r="D981" s="126"/>
      <c r="E981" s="126"/>
      <c r="F981" s="6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12.75" customHeight="1" x14ac:dyDescent="0.2">
      <c r="A982" s="75"/>
      <c r="B982" s="6"/>
      <c r="C982" s="126"/>
      <c r="D982" s="126"/>
      <c r="E982" s="126"/>
      <c r="F982" s="6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12.75" customHeight="1" x14ac:dyDescent="0.2">
      <c r="A983" s="75"/>
      <c r="B983" s="6"/>
      <c r="C983" s="126"/>
      <c r="D983" s="126"/>
      <c r="E983" s="126"/>
      <c r="F983" s="6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12.75" customHeight="1" x14ac:dyDescent="0.2">
      <c r="A984" s="75"/>
      <c r="B984" s="6"/>
      <c r="C984" s="126"/>
      <c r="D984" s="126"/>
      <c r="E984" s="126"/>
      <c r="F984" s="6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12.75" customHeight="1" x14ac:dyDescent="0.2">
      <c r="A985" s="75"/>
      <c r="B985" s="6"/>
      <c r="C985" s="126"/>
      <c r="D985" s="126"/>
      <c r="E985" s="126"/>
      <c r="F985" s="6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12.75" customHeight="1" x14ac:dyDescent="0.2">
      <c r="A986" s="75"/>
      <c r="B986" s="6"/>
      <c r="C986" s="126"/>
      <c r="D986" s="126"/>
      <c r="E986" s="126"/>
      <c r="F986" s="6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12.75" customHeight="1" x14ac:dyDescent="0.2">
      <c r="A987" s="75"/>
      <c r="B987" s="6"/>
      <c r="C987" s="126"/>
      <c r="D987" s="126"/>
      <c r="E987" s="126"/>
      <c r="F987" s="6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12.75" customHeight="1" x14ac:dyDescent="0.2">
      <c r="A988" s="75"/>
      <c r="B988" s="6"/>
      <c r="C988" s="126"/>
      <c r="D988" s="126"/>
      <c r="E988" s="126"/>
      <c r="F988" s="6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12.75" customHeight="1" x14ac:dyDescent="0.2">
      <c r="A989" s="75"/>
      <c r="B989" s="6"/>
      <c r="C989" s="126"/>
      <c r="D989" s="126"/>
      <c r="E989" s="126"/>
      <c r="F989" s="6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12.75" customHeight="1" x14ac:dyDescent="0.2">
      <c r="A990" s="75"/>
      <c r="B990" s="6"/>
      <c r="C990" s="126"/>
      <c r="D990" s="126"/>
      <c r="E990" s="126"/>
      <c r="F990" s="6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12.75" customHeight="1" x14ac:dyDescent="0.2">
      <c r="A991" s="75"/>
      <c r="B991" s="6"/>
      <c r="C991" s="126"/>
      <c r="D991" s="126"/>
      <c r="E991" s="126"/>
      <c r="F991" s="6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12.75" customHeight="1" x14ac:dyDescent="0.2">
      <c r="A992" s="75"/>
      <c r="B992" s="6"/>
      <c r="C992" s="126"/>
      <c r="D992" s="126"/>
      <c r="E992" s="126"/>
      <c r="F992" s="6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12.75" customHeight="1" x14ac:dyDescent="0.2">
      <c r="A993" s="75"/>
      <c r="B993" s="6"/>
      <c r="C993" s="126"/>
      <c r="D993" s="126"/>
      <c r="E993" s="126"/>
      <c r="F993" s="6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12.75" customHeight="1" x14ac:dyDescent="0.2">
      <c r="A994" s="75"/>
      <c r="B994" s="6"/>
      <c r="C994" s="126"/>
      <c r="D994" s="126"/>
      <c r="E994" s="126"/>
      <c r="F994" s="6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12.75" customHeight="1" x14ac:dyDescent="0.2">
      <c r="A995" s="75"/>
      <c r="B995" s="6"/>
      <c r="C995" s="126"/>
      <c r="D995" s="126"/>
      <c r="E995" s="126"/>
      <c r="F995" s="6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12.75" customHeight="1" x14ac:dyDescent="0.2">
      <c r="A996" s="75"/>
      <c r="B996" s="6"/>
      <c r="C996" s="126"/>
      <c r="D996" s="126"/>
      <c r="E996" s="126"/>
      <c r="F996" s="6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12.75" customHeight="1" x14ac:dyDescent="0.2">
      <c r="A997" s="75"/>
      <c r="B997" s="6"/>
      <c r="C997" s="126"/>
      <c r="D997" s="126"/>
      <c r="E997" s="126"/>
      <c r="F997" s="6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12.75" customHeight="1" x14ac:dyDescent="0.2">
      <c r="A998" s="75"/>
      <c r="B998" s="6"/>
      <c r="C998" s="126"/>
      <c r="D998" s="126"/>
      <c r="E998" s="126"/>
      <c r="F998" s="6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spans="1:26" ht="12.75" customHeight="1" x14ac:dyDescent="0.2">
      <c r="A999" s="75"/>
      <c r="B999" s="6"/>
      <c r="C999" s="126"/>
      <c r="D999" s="126"/>
      <c r="E999" s="126"/>
      <c r="F999" s="6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spans="1:26" ht="12.75" customHeight="1" x14ac:dyDescent="0.2">
      <c r="A1000" s="75"/>
      <c r="B1000" s="6"/>
      <c r="C1000" s="126"/>
      <c r="D1000" s="126"/>
      <c r="E1000" s="126"/>
      <c r="F1000" s="6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sheetProtection algorithmName="SHA-512" hashValue="bl9uLjJI8o6y0Rp1rghIzUuCbWFQ1yFryMzOZl5PIKBdUjo1YEDn/tApOJ08nnfL1tqwzUGwXQFHOWaRaFDFfQ==" saltValue="bo3msNx0g/pvK2Tom/L7jw==" spinCount="100000" sheet="1" objects="1" scenarios="1"/>
  <mergeCells count="73">
    <mergeCell ref="E30:E31"/>
    <mergeCell ref="E33:E37"/>
    <mergeCell ref="B39:D39"/>
    <mergeCell ref="B40:E40"/>
    <mergeCell ref="E41:E42"/>
    <mergeCell ref="B24:E24"/>
    <mergeCell ref="C25:D25"/>
    <mergeCell ref="C26:D26"/>
    <mergeCell ref="B28:E28"/>
    <mergeCell ref="B29:E29"/>
    <mergeCell ref="B17:E17"/>
    <mergeCell ref="B18:E18"/>
    <mergeCell ref="B19:D19"/>
    <mergeCell ref="B20:D20"/>
    <mergeCell ref="B22:B23"/>
    <mergeCell ref="C22:D22"/>
    <mergeCell ref="E22:E23"/>
    <mergeCell ref="C23:D23"/>
    <mergeCell ref="B10:D10"/>
    <mergeCell ref="B11:D11"/>
    <mergeCell ref="B13:E13"/>
    <mergeCell ref="C14:D14"/>
    <mergeCell ref="C15:D15"/>
    <mergeCell ref="B2:E2"/>
    <mergeCell ref="B5:E5"/>
    <mergeCell ref="B6:D6"/>
    <mergeCell ref="B7:D7"/>
    <mergeCell ref="B8:D8"/>
    <mergeCell ref="B102:C102"/>
    <mergeCell ref="B104:E104"/>
    <mergeCell ref="E105:E106"/>
    <mergeCell ref="B109:C109"/>
    <mergeCell ref="E109:E111"/>
    <mergeCell ref="B110:C110"/>
    <mergeCell ref="B111:C111"/>
    <mergeCell ref="E98:E102"/>
    <mergeCell ref="B98:C98"/>
    <mergeCell ref="B99:C99"/>
    <mergeCell ref="B81:E81"/>
    <mergeCell ref="B82:E82"/>
    <mergeCell ref="E83:E84"/>
    <mergeCell ref="B100:C100"/>
    <mergeCell ref="B101:C101"/>
    <mergeCell ref="B86:D86"/>
    <mergeCell ref="B87:C87"/>
    <mergeCell ref="B89:E89"/>
    <mergeCell ref="E90:E92"/>
    <mergeCell ref="D96:E96"/>
    <mergeCell ref="B97:E97"/>
    <mergeCell ref="B75:E75"/>
    <mergeCell ref="B76:C76"/>
    <mergeCell ref="B77:C77"/>
    <mergeCell ref="B79:C79"/>
    <mergeCell ref="B80:E80"/>
    <mergeCell ref="B62:C62"/>
    <mergeCell ref="B64:C64"/>
    <mergeCell ref="B66:E66"/>
    <mergeCell ref="E67:E72"/>
    <mergeCell ref="B74:E74"/>
    <mergeCell ref="C59:D59"/>
    <mergeCell ref="C60:D60"/>
    <mergeCell ref="B47:E47"/>
    <mergeCell ref="C48:D48"/>
    <mergeCell ref="E48:E61"/>
    <mergeCell ref="C50:D50"/>
    <mergeCell ref="C52:D52"/>
    <mergeCell ref="C53:D53"/>
    <mergeCell ref="C54:D54"/>
    <mergeCell ref="C61:D61"/>
    <mergeCell ref="C55:D55"/>
    <mergeCell ref="C56:D56"/>
    <mergeCell ref="C57:D57"/>
    <mergeCell ref="C58:D58"/>
  </mergeCells>
  <printOptions horizontalCentered="1"/>
  <pageMargins left="0.51180555555555496" right="0.51180555555555496" top="0.62986111111111098" bottom="0.62986111111111098" header="0" footer="0"/>
  <pageSetup paperSize="9" fitToHeight="0" orientation="portrait"/>
  <headerFooter>
    <oddFooter>&amp;CPágina &amp;P de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showGridLines="0" workbookViewId="0">
      <selection activeCell="C33" sqref="C33"/>
    </sheetView>
  </sheetViews>
  <sheetFormatPr defaultColWidth="12.5703125" defaultRowHeight="15" customHeight="1" outlineLevelRow="2" x14ac:dyDescent="0.2"/>
  <cols>
    <col min="1" max="1" width="1.42578125" customWidth="1"/>
    <col min="2" max="2" width="55" customWidth="1"/>
    <col min="3" max="3" width="11.85546875" customWidth="1"/>
    <col min="4" max="4" width="14.7109375" customWidth="1"/>
    <col min="5" max="5" width="20" customWidth="1"/>
    <col min="6" max="6" width="15.42578125" customWidth="1"/>
    <col min="7" max="7" width="1.85546875" customWidth="1"/>
    <col min="8" max="8" width="12" customWidth="1"/>
    <col min="9" max="26" width="9.140625" customWidth="1"/>
  </cols>
  <sheetData>
    <row r="1" spans="1:26" ht="7.5" customHeight="1" x14ac:dyDescent="0.2">
      <c r="A1" s="75"/>
      <c r="B1" s="6"/>
      <c r="C1" s="126"/>
      <c r="D1" s="126"/>
      <c r="E1" s="126"/>
      <c r="F1" s="6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2.75" customHeight="1" x14ac:dyDescent="0.2">
      <c r="A2" s="75"/>
      <c r="B2" s="291" t="s">
        <v>145</v>
      </c>
      <c r="C2" s="228"/>
      <c r="D2" s="228"/>
      <c r="E2" s="229"/>
      <c r="F2" s="127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spans="1:26" ht="15" customHeight="1" x14ac:dyDescent="0.2">
      <c r="A3" s="75"/>
      <c r="B3" s="128" t="s">
        <v>146</v>
      </c>
      <c r="C3" s="126"/>
      <c r="D3" s="126"/>
      <c r="E3" s="126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5" customHeight="1" x14ac:dyDescent="0.2">
      <c r="A4" s="75"/>
      <c r="B4" s="128" t="s">
        <v>147</v>
      </c>
      <c r="C4" s="126"/>
      <c r="D4" s="126"/>
      <c r="E4" s="126"/>
      <c r="F4" s="6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5" customHeight="1" x14ac:dyDescent="0.2">
      <c r="A5" s="75"/>
      <c r="B5" s="257" t="s">
        <v>18</v>
      </c>
      <c r="C5" s="217"/>
      <c r="D5" s="217"/>
      <c r="E5" s="218"/>
      <c r="F5" s="128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5" customHeight="1" x14ac:dyDescent="0.2">
      <c r="A6" s="75"/>
      <c r="B6" s="292" t="s">
        <v>19</v>
      </c>
      <c r="C6" s="220"/>
      <c r="D6" s="210"/>
      <c r="E6" s="129" t="str">
        <f>PREENCHIMENTO!C20</f>
        <v>____/____/______</v>
      </c>
      <c r="F6" s="130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15" customHeight="1" x14ac:dyDescent="0.2">
      <c r="A7" s="75"/>
      <c r="B7" s="292" t="s">
        <v>148</v>
      </c>
      <c r="C7" s="220"/>
      <c r="D7" s="210"/>
      <c r="E7" s="131" t="s">
        <v>83</v>
      </c>
      <c r="F7" s="128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5" customHeight="1" x14ac:dyDescent="0.2">
      <c r="A8" s="75"/>
      <c r="B8" s="292" t="s">
        <v>44</v>
      </c>
      <c r="C8" s="220"/>
      <c r="D8" s="210"/>
      <c r="E8" s="131">
        <f>PREENCHIMENTO!D37</f>
        <v>0</v>
      </c>
      <c r="F8" s="128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5" customHeight="1" x14ac:dyDescent="0.2">
      <c r="A9" s="75"/>
      <c r="B9" s="79" t="s">
        <v>45</v>
      </c>
      <c r="C9" s="132"/>
      <c r="D9" s="132"/>
      <c r="E9" s="131">
        <f>PREENCHIMENTO!D38</f>
        <v>0</v>
      </c>
      <c r="F9" s="128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15" customHeight="1" x14ac:dyDescent="0.2">
      <c r="A10" s="75"/>
      <c r="B10" s="292" t="s">
        <v>46</v>
      </c>
      <c r="C10" s="220"/>
      <c r="D10" s="210"/>
      <c r="E10" s="131">
        <f>PREENCHIMENTO!D39</f>
        <v>0</v>
      </c>
      <c r="F10" s="133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15" customHeight="1" x14ac:dyDescent="0.2">
      <c r="A11" s="75"/>
      <c r="B11" s="293" t="s">
        <v>149</v>
      </c>
      <c r="C11" s="225"/>
      <c r="D11" s="235"/>
      <c r="E11" s="134">
        <f>RESUMO!D25</f>
        <v>12</v>
      </c>
      <c r="F11" s="128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6.75" customHeight="1" x14ac:dyDescent="0.2">
      <c r="A12" s="75"/>
      <c r="B12" s="6"/>
      <c r="C12" s="126"/>
      <c r="D12" s="126"/>
      <c r="E12" s="126"/>
      <c r="F12" s="6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15" customHeight="1" x14ac:dyDescent="0.2">
      <c r="A13" s="75"/>
      <c r="B13" s="257" t="s">
        <v>150</v>
      </c>
      <c r="C13" s="217"/>
      <c r="D13" s="217"/>
      <c r="E13" s="218"/>
      <c r="F13" s="128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ht="24.75" customHeight="1" x14ac:dyDescent="0.2">
      <c r="A14" s="75"/>
      <c r="B14" s="88" t="s">
        <v>151</v>
      </c>
      <c r="C14" s="294" t="s">
        <v>152</v>
      </c>
      <c r="D14" s="210"/>
      <c r="E14" s="90" t="s">
        <v>153</v>
      </c>
      <c r="F14" s="13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pans="1:26" ht="15" customHeight="1" x14ac:dyDescent="0.2">
      <c r="A15" s="6"/>
      <c r="B15" s="5" t="s">
        <v>28</v>
      </c>
      <c r="C15" s="295" t="s">
        <v>154</v>
      </c>
      <c r="D15" s="235"/>
      <c r="E15" s="134">
        <f>PREENCHIMENTO!G25</f>
        <v>95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6.75" customHeight="1" x14ac:dyDescent="0.2">
      <c r="A16" s="75"/>
      <c r="B16" s="6"/>
      <c r="C16" s="126"/>
      <c r="D16" s="126"/>
      <c r="E16" s="126"/>
      <c r="F16" s="6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15" customHeight="1" x14ac:dyDescent="0.2">
      <c r="A17" s="75"/>
      <c r="B17" s="257" t="s">
        <v>155</v>
      </c>
      <c r="C17" s="217"/>
      <c r="D17" s="217"/>
      <c r="E17" s="218"/>
      <c r="F17" s="128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15" customHeight="1" x14ac:dyDescent="0.2">
      <c r="A18" s="75"/>
      <c r="B18" s="221" t="s">
        <v>156</v>
      </c>
      <c r="C18" s="220"/>
      <c r="D18" s="220"/>
      <c r="E18" s="212"/>
      <c r="F18" s="128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15" customHeight="1" x14ac:dyDescent="0.2">
      <c r="A19" s="75"/>
      <c r="B19" s="292" t="s">
        <v>157</v>
      </c>
      <c r="C19" s="220"/>
      <c r="D19" s="210"/>
      <c r="E19" s="131" t="s">
        <v>229</v>
      </c>
      <c r="F19" s="128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15" customHeight="1" x14ac:dyDescent="0.2">
      <c r="A20" s="75"/>
      <c r="B20" s="292" t="s">
        <v>159</v>
      </c>
      <c r="C20" s="220"/>
      <c r="D20" s="210"/>
      <c r="E20" s="136">
        <f>PREENCHIMENTO!C25</f>
        <v>4659.51</v>
      </c>
      <c r="F20" s="137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6.75" customHeight="1" x14ac:dyDescent="0.2">
      <c r="A21" s="75"/>
      <c r="B21" s="138"/>
      <c r="C21" s="139"/>
      <c r="D21" s="139"/>
      <c r="E21" s="139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30.75" customHeight="1" x14ac:dyDescent="0.2">
      <c r="A22" s="75"/>
      <c r="B22" s="296" t="str">
        <f>B15</f>
        <v>Assistente Administrativo</v>
      </c>
      <c r="C22" s="298" t="s">
        <v>160</v>
      </c>
      <c r="D22" s="232"/>
      <c r="E22" s="299" t="s">
        <v>161</v>
      </c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30" customHeight="1" x14ac:dyDescent="0.2">
      <c r="A23" s="75"/>
      <c r="B23" s="297"/>
      <c r="C23" s="300"/>
      <c r="D23" s="210"/>
      <c r="E23" s="272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 spans="1:26" ht="15" customHeight="1" x14ac:dyDescent="0.2">
      <c r="A24" s="75"/>
      <c r="B24" s="221" t="s">
        <v>162</v>
      </c>
      <c r="C24" s="220"/>
      <c r="D24" s="220"/>
      <c r="E24" s="212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 spans="1:26" ht="15" customHeight="1" outlineLevel="1" x14ac:dyDescent="0.2">
      <c r="A25" s="75"/>
      <c r="B25" s="73" t="s">
        <v>23</v>
      </c>
      <c r="C25" s="301">
        <f>E20</f>
        <v>4659.51</v>
      </c>
      <c r="D25" s="210"/>
      <c r="E25" s="140" t="s">
        <v>163</v>
      </c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15" customHeight="1" x14ac:dyDescent="0.2">
      <c r="A26" s="6"/>
      <c r="B26" s="141" t="s">
        <v>164</v>
      </c>
      <c r="C26" s="302">
        <f>C25</f>
        <v>4659.51</v>
      </c>
      <c r="D26" s="235"/>
      <c r="E26" s="142" t="s">
        <v>165</v>
      </c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spans="1:26" ht="6.75" customHeight="1" x14ac:dyDescent="0.2">
      <c r="A27" s="75"/>
      <c r="B27" s="143"/>
      <c r="C27" s="144"/>
      <c r="D27" s="144"/>
      <c r="E27" s="86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15" customHeight="1" x14ac:dyDescent="0.2">
      <c r="A28" s="75"/>
      <c r="B28" s="257" t="s">
        <v>166</v>
      </c>
      <c r="C28" s="217"/>
      <c r="D28" s="217"/>
      <c r="E28" s="218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27.75" customHeight="1" outlineLevel="1" x14ac:dyDescent="0.2">
      <c r="A29" s="75"/>
      <c r="B29" s="303" t="s">
        <v>167</v>
      </c>
      <c r="C29" s="220"/>
      <c r="D29" s="220"/>
      <c r="E29" s="212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spans="1:26" ht="15" customHeight="1" outlineLevel="1" x14ac:dyDescent="0.2">
      <c r="A30" s="75"/>
      <c r="B30" s="79" t="s">
        <v>168</v>
      </c>
      <c r="C30" s="193">
        <v>0.2</v>
      </c>
      <c r="D30" s="60">
        <f t="shared" ref="D30:D37" si="0">ROUND(C30*C$26,2)</f>
        <v>931.9</v>
      </c>
      <c r="E30" s="270" t="s">
        <v>163</v>
      </c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spans="1:26" ht="15" customHeight="1" outlineLevel="1" x14ac:dyDescent="0.2">
      <c r="A31" s="75"/>
      <c r="B31" s="79" t="s">
        <v>169</v>
      </c>
      <c r="C31" s="193">
        <v>2.5000000000000001E-2</v>
      </c>
      <c r="D31" s="60">
        <f t="shared" si="0"/>
        <v>116.49</v>
      </c>
      <c r="E31" s="272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spans="1:26" ht="15" customHeight="1" outlineLevel="1" x14ac:dyDescent="0.25">
      <c r="A32" s="75"/>
      <c r="B32" s="73" t="s">
        <v>170</v>
      </c>
      <c r="C32" s="146">
        <f>PREENCHIMENTO!C33</f>
        <v>0</v>
      </c>
      <c r="D32" s="147">
        <f t="shared" si="0"/>
        <v>0</v>
      </c>
      <c r="E32" s="140" t="s">
        <v>171</v>
      </c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spans="1:26" ht="15" customHeight="1" outlineLevel="1" x14ac:dyDescent="0.2">
      <c r="A33" s="75"/>
      <c r="B33" s="79" t="s">
        <v>172</v>
      </c>
      <c r="C33" s="193">
        <v>1.4999999999999999E-2</v>
      </c>
      <c r="D33" s="60">
        <f t="shared" si="0"/>
        <v>69.89</v>
      </c>
      <c r="E33" s="270" t="s">
        <v>163</v>
      </c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15" customHeight="1" outlineLevel="1" x14ac:dyDescent="0.2">
      <c r="A34" s="75"/>
      <c r="B34" s="79" t="s">
        <v>173</v>
      </c>
      <c r="C34" s="193">
        <v>0.01</v>
      </c>
      <c r="D34" s="60">
        <f t="shared" si="0"/>
        <v>46.6</v>
      </c>
      <c r="E34" s="271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15" customHeight="1" outlineLevel="1" x14ac:dyDescent="0.2">
      <c r="A35" s="75"/>
      <c r="B35" s="79" t="s">
        <v>174</v>
      </c>
      <c r="C35" s="193">
        <v>6.0000000000000001E-3</v>
      </c>
      <c r="D35" s="60">
        <f t="shared" si="0"/>
        <v>27.96</v>
      </c>
      <c r="E35" s="271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15" customHeight="1" outlineLevel="1" x14ac:dyDescent="0.2">
      <c r="A36" s="75"/>
      <c r="B36" s="79" t="s">
        <v>175</v>
      </c>
      <c r="C36" s="193">
        <v>2E-3</v>
      </c>
      <c r="D36" s="60">
        <f t="shared" si="0"/>
        <v>9.32</v>
      </c>
      <c r="E36" s="271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15" customHeight="1" outlineLevel="1" x14ac:dyDescent="0.2">
      <c r="A37" s="75"/>
      <c r="B37" s="79" t="s">
        <v>176</v>
      </c>
      <c r="C37" s="193">
        <v>0.08</v>
      </c>
      <c r="D37" s="60">
        <f t="shared" si="0"/>
        <v>372.76</v>
      </c>
      <c r="E37" s="272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15" customHeight="1" outlineLevel="1" x14ac:dyDescent="0.2">
      <c r="A38" s="75"/>
      <c r="B38" s="88" t="s">
        <v>177</v>
      </c>
      <c r="C38" s="194">
        <f t="shared" ref="C38:D38" si="1">SUM(C30:C37)</f>
        <v>0.33800000000000002</v>
      </c>
      <c r="D38" s="149">
        <f t="shared" si="1"/>
        <v>1574.9199999999998</v>
      </c>
      <c r="E38" s="140" t="s">
        <v>165</v>
      </c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3" customHeight="1" outlineLevel="1" x14ac:dyDescent="0.2">
      <c r="A39" s="75"/>
      <c r="B39" s="304"/>
      <c r="C39" s="305"/>
      <c r="D39" s="305"/>
      <c r="E39" s="86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15" customHeight="1" outlineLevel="1" x14ac:dyDescent="0.2">
      <c r="A40" s="75"/>
      <c r="B40" s="221" t="s">
        <v>178</v>
      </c>
      <c r="C40" s="220"/>
      <c r="D40" s="220"/>
      <c r="E40" s="212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15" customHeight="1" outlineLevel="2" x14ac:dyDescent="0.2">
      <c r="A41" s="75"/>
      <c r="B41" s="79" t="s">
        <v>179</v>
      </c>
      <c r="C41" s="145">
        <f>1/12</f>
        <v>8.3333333333333329E-2</v>
      </c>
      <c r="D41" s="60">
        <f t="shared" ref="D41:D42" si="2">ROUND(C41*(C$26),2)</f>
        <v>388.29</v>
      </c>
      <c r="E41" s="270" t="s">
        <v>163</v>
      </c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15" customHeight="1" outlineLevel="2" x14ac:dyDescent="0.2">
      <c r="A42" s="75"/>
      <c r="B42" s="79" t="s">
        <v>180</v>
      </c>
      <c r="C42" s="145">
        <f>1/3/12</f>
        <v>2.7777777777777776E-2</v>
      </c>
      <c r="D42" s="60">
        <f t="shared" si="2"/>
        <v>129.43</v>
      </c>
      <c r="E42" s="272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15" customHeight="1" outlineLevel="2" x14ac:dyDescent="0.2">
      <c r="A43" s="75"/>
      <c r="B43" s="88" t="s">
        <v>181</v>
      </c>
      <c r="C43" s="148">
        <f t="shared" ref="C43:D43" si="3">SUM(C41:C42)</f>
        <v>0.1111111111111111</v>
      </c>
      <c r="D43" s="149">
        <f t="shared" si="3"/>
        <v>517.72</v>
      </c>
      <c r="E43" s="140" t="s">
        <v>165</v>
      </c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15" customHeight="1" outlineLevel="2" x14ac:dyDescent="0.2">
      <c r="A44" s="75"/>
      <c r="B44" s="79" t="s">
        <v>182</v>
      </c>
      <c r="C44" s="145">
        <f>C43*C38</f>
        <v>3.7555555555555557E-2</v>
      </c>
      <c r="D44" s="60">
        <f>ROUND(C26*C44,2)</f>
        <v>174.99</v>
      </c>
      <c r="E44" s="150" t="s">
        <v>163</v>
      </c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15" customHeight="1" outlineLevel="1" x14ac:dyDescent="0.2">
      <c r="A45" s="75"/>
      <c r="B45" s="88" t="s">
        <v>183</v>
      </c>
      <c r="C45" s="148">
        <f>SUM(C44+C43)</f>
        <v>0.14866666666666667</v>
      </c>
      <c r="D45" s="149">
        <f>SUM(D43:D44)</f>
        <v>692.71</v>
      </c>
      <c r="E45" s="140" t="s">
        <v>165</v>
      </c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3" customHeight="1" outlineLevel="1" x14ac:dyDescent="0.2">
      <c r="A46" s="75"/>
      <c r="B46" s="143"/>
      <c r="C46" s="144"/>
      <c r="D46" s="144"/>
      <c r="E46" s="86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15" customHeight="1" outlineLevel="1" x14ac:dyDescent="0.2">
      <c r="A47" s="75"/>
      <c r="B47" s="221" t="s">
        <v>184</v>
      </c>
      <c r="C47" s="220"/>
      <c r="D47" s="220"/>
      <c r="E47" s="212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15" customHeight="1" outlineLevel="2" x14ac:dyDescent="0.2">
      <c r="A48" s="75"/>
      <c r="B48" s="73" t="s">
        <v>47</v>
      </c>
      <c r="C48" s="269">
        <f>PREENCHIMENTO!C43*PREENCHIMENTO!C44*PREENCHIMENTO!C45</f>
        <v>0</v>
      </c>
      <c r="D48" s="210"/>
      <c r="E48" s="270" t="s">
        <v>171</v>
      </c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15" customHeight="1" outlineLevel="2" x14ac:dyDescent="0.2">
      <c r="A49" s="75"/>
      <c r="B49" s="152" t="s">
        <v>185</v>
      </c>
      <c r="C49" s="153">
        <f>PREENCHIMENTO!C46</f>
        <v>0</v>
      </c>
      <c r="D49" s="147">
        <f>IF(((C25*6%)&gt;C48),(-C48),ROUND((-C25*6%),2))</f>
        <v>0</v>
      </c>
      <c r="E49" s="271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15" customHeight="1" outlineLevel="2" x14ac:dyDescent="0.2">
      <c r="A50" s="75"/>
      <c r="B50" s="73" t="s">
        <v>53</v>
      </c>
      <c r="C50" s="269">
        <f>PREENCHIMENTO!D50*PREENCHIMENTO!D51</f>
        <v>0</v>
      </c>
      <c r="D50" s="210"/>
      <c r="E50" s="271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15" customHeight="1" outlineLevel="2" x14ac:dyDescent="0.2">
      <c r="A51" s="75"/>
      <c r="B51" s="154" t="s">
        <v>186</v>
      </c>
      <c r="C51" s="153">
        <f>PREENCHIMENTO!D52</f>
        <v>0</v>
      </c>
      <c r="D51" s="60">
        <f>-ROUND((C50*C51),2)</f>
        <v>0</v>
      </c>
      <c r="E51" s="271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15" customHeight="1" outlineLevel="2" x14ac:dyDescent="0.2">
      <c r="A52" s="75"/>
      <c r="B52" s="79" t="str">
        <f>PREENCHIMENTO!B55</f>
        <v>2.3.C. Outro previsto na CCT (especificar aqui)</v>
      </c>
      <c r="C52" s="269">
        <f>PREENCHIMENTO!E55</f>
        <v>0</v>
      </c>
      <c r="D52" s="210"/>
      <c r="E52" s="271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15" customHeight="1" outlineLevel="2" x14ac:dyDescent="0.2">
      <c r="A53" s="75"/>
      <c r="B53" s="79" t="str">
        <f>PREENCHIMENTO!B56</f>
        <v>2.3.C.1. Dedução - participação trabalhador no custeio (se houver)</v>
      </c>
      <c r="C53" s="269">
        <f>PREENCHIMENTO!F56</f>
        <v>0</v>
      </c>
      <c r="D53" s="210"/>
      <c r="E53" s="271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15" customHeight="1" outlineLevel="2" x14ac:dyDescent="0.2">
      <c r="A54" s="75"/>
      <c r="B54" s="79" t="str">
        <f>PREENCHIMENTO!B57</f>
        <v>2.3.D. Outro previsto na CCT (especificar aqui)</v>
      </c>
      <c r="C54" s="269">
        <f>PREENCHIMENTO!E57</f>
        <v>0</v>
      </c>
      <c r="D54" s="210"/>
      <c r="E54" s="271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15" customHeight="1" outlineLevel="2" x14ac:dyDescent="0.2">
      <c r="A55" s="75"/>
      <c r="B55" s="79" t="str">
        <f>PREENCHIMENTO!B58</f>
        <v>2.3.D.1. Dedução - participação trabalhador no custeio (se houver)</v>
      </c>
      <c r="C55" s="269">
        <f>PREENCHIMENTO!E58</f>
        <v>0</v>
      </c>
      <c r="D55" s="210"/>
      <c r="E55" s="271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15" customHeight="1" outlineLevel="2" x14ac:dyDescent="0.2">
      <c r="A56" s="75"/>
      <c r="B56" s="79" t="str">
        <f>PREENCHIMENTO!B59</f>
        <v>2.3.E. Outro previsto na CCT (especificar aqui)</v>
      </c>
      <c r="C56" s="269">
        <f>PREENCHIMENTO!E59</f>
        <v>0</v>
      </c>
      <c r="D56" s="210"/>
      <c r="E56" s="271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15" customHeight="1" outlineLevel="2" x14ac:dyDescent="0.2">
      <c r="A57" s="75"/>
      <c r="B57" s="79" t="str">
        <f>PREENCHIMENTO!B60</f>
        <v>2.3.E.1. Dedução - participação trabalhador no custeio (se houver)</v>
      </c>
      <c r="C57" s="269">
        <f>PREENCHIMENTO!E60</f>
        <v>0</v>
      </c>
      <c r="D57" s="210"/>
      <c r="E57" s="271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15" customHeight="1" outlineLevel="2" x14ac:dyDescent="0.2">
      <c r="A58" s="75"/>
      <c r="B58" s="79" t="str">
        <f>PREENCHIMENTO!B61</f>
        <v>2.3.F. Outro previsto na CCT (especificar aqui)</v>
      </c>
      <c r="C58" s="269">
        <f>PREENCHIMENTO!E61</f>
        <v>0</v>
      </c>
      <c r="D58" s="210"/>
      <c r="E58" s="271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15" customHeight="1" outlineLevel="2" x14ac:dyDescent="0.2">
      <c r="A59" s="75"/>
      <c r="B59" s="79" t="str">
        <f>PREENCHIMENTO!B62</f>
        <v>2.3.F.1. Dedução - participação trabalhador no custeio (se houver)</v>
      </c>
      <c r="C59" s="269">
        <f>PREENCHIMENTO!E62</f>
        <v>0</v>
      </c>
      <c r="D59" s="210"/>
      <c r="E59" s="271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15" customHeight="1" outlineLevel="2" x14ac:dyDescent="0.2">
      <c r="A60" s="75"/>
      <c r="B60" s="79" t="str">
        <f>PREENCHIMENTO!B63</f>
        <v>2.3.G. Outro previsto na CCT (especificar aqui)</v>
      </c>
      <c r="C60" s="269">
        <f>PREENCHIMENTO!E63</f>
        <v>0</v>
      </c>
      <c r="D60" s="210"/>
      <c r="E60" s="271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15" customHeight="1" outlineLevel="2" x14ac:dyDescent="0.2">
      <c r="A61" s="75"/>
      <c r="B61" s="79" t="str">
        <f>PREENCHIMENTO!B64</f>
        <v>2.3.G.1. Dedução - participação trabalhador no custeio (se houver)</v>
      </c>
      <c r="C61" s="269">
        <f>PREENCHIMENTO!E64</f>
        <v>0</v>
      </c>
      <c r="D61" s="210"/>
      <c r="E61" s="306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15" customHeight="1" outlineLevel="1" x14ac:dyDescent="0.2">
      <c r="A62" s="75"/>
      <c r="B62" s="273" t="s">
        <v>187</v>
      </c>
      <c r="C62" s="210"/>
      <c r="D62" s="149">
        <f>(C48+D49+C50+D51+C52-C53+C54-C55+C56-C57+C58-C59+C60-C61)</f>
        <v>0</v>
      </c>
      <c r="E62" s="142" t="s">
        <v>165</v>
      </c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3" customHeight="1" outlineLevel="1" x14ac:dyDescent="0.2">
      <c r="A63" s="75"/>
      <c r="B63" s="143"/>
      <c r="C63" s="144"/>
      <c r="D63" s="144"/>
      <c r="E63" s="15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15" customHeight="1" x14ac:dyDescent="0.2">
      <c r="A64" s="75"/>
      <c r="B64" s="274" t="s">
        <v>188</v>
      </c>
      <c r="C64" s="235"/>
      <c r="D64" s="156">
        <f>SUM(D38+D45+D62)</f>
        <v>2267.63</v>
      </c>
      <c r="E64" s="142" t="s">
        <v>165</v>
      </c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6.75" customHeight="1" x14ac:dyDescent="0.2">
      <c r="A65" s="75"/>
      <c r="B65" s="143"/>
      <c r="C65" s="144"/>
      <c r="D65" s="144"/>
      <c r="E65" s="86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15" customHeight="1" x14ac:dyDescent="0.2">
      <c r="A66" s="75"/>
      <c r="B66" s="257" t="s">
        <v>189</v>
      </c>
      <c r="C66" s="217"/>
      <c r="D66" s="217"/>
      <c r="E66" s="218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26.25" customHeight="1" outlineLevel="1" x14ac:dyDescent="0.2">
      <c r="A67" s="75"/>
      <c r="B67" s="157" t="s">
        <v>190</v>
      </c>
      <c r="C67" s="158">
        <f>1/30*7/12</f>
        <v>1.9444444444444445E-2</v>
      </c>
      <c r="D67" s="147">
        <f t="shared" ref="D67:D68" si="4">ROUND(C$26*C67,2)</f>
        <v>90.6</v>
      </c>
      <c r="E67" s="270" t="s">
        <v>163</v>
      </c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26.25" customHeight="1" outlineLevel="1" x14ac:dyDescent="0.2">
      <c r="A68" s="75"/>
      <c r="B68" s="91" t="s">
        <v>191</v>
      </c>
      <c r="C68" s="159">
        <f>C38*C67</f>
        <v>6.5722222222222224E-3</v>
      </c>
      <c r="D68" s="147">
        <f t="shared" si="4"/>
        <v>30.62</v>
      </c>
      <c r="E68" s="271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17.25" customHeight="1" outlineLevel="1" x14ac:dyDescent="0.2">
      <c r="A69" s="75"/>
      <c r="B69" s="157" t="s">
        <v>192</v>
      </c>
      <c r="C69" s="158">
        <f>1*0.08*0.4</f>
        <v>3.2000000000000001E-2</v>
      </c>
      <c r="D69" s="147">
        <f>ROUND((C$26+D43)*C69,2)</f>
        <v>165.67</v>
      </c>
      <c r="E69" s="271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27.75" customHeight="1" outlineLevel="1" x14ac:dyDescent="0.2">
      <c r="A70" s="75"/>
      <c r="B70" s="157" t="s">
        <v>193</v>
      </c>
      <c r="C70" s="159">
        <f>(1/12)*156%</f>
        <v>0.13</v>
      </c>
      <c r="D70" s="160">
        <f>ROUND((C26/12)*1.56,2)</f>
        <v>605.74</v>
      </c>
      <c r="E70" s="271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15" customHeight="1" outlineLevel="1" x14ac:dyDescent="0.2">
      <c r="A71" s="75"/>
      <c r="B71" s="157" t="s">
        <v>194</v>
      </c>
      <c r="C71" s="159">
        <f>C70*8%</f>
        <v>1.0400000000000001E-2</v>
      </c>
      <c r="D71" s="160">
        <f>ROUND(D70*C71,2)</f>
        <v>6.3</v>
      </c>
      <c r="E71" s="271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15" customHeight="1" outlineLevel="1" x14ac:dyDescent="0.2">
      <c r="A72" s="75"/>
      <c r="B72" s="157" t="s">
        <v>195</v>
      </c>
      <c r="C72" s="159">
        <f>(1*0.08*0.4)*1.56</f>
        <v>4.9920000000000006E-2</v>
      </c>
      <c r="D72" s="160">
        <f>ROUND((C$26+D43)*C72,2)</f>
        <v>258.45</v>
      </c>
      <c r="E72" s="272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15" customHeight="1" x14ac:dyDescent="0.2">
      <c r="A73" s="75"/>
      <c r="B73" s="141" t="s">
        <v>196</v>
      </c>
      <c r="C73" s="161">
        <f t="shared" ref="C73:D73" si="5">SUM(C67:C72)</f>
        <v>0.24833666666666665</v>
      </c>
      <c r="D73" s="156">
        <f t="shared" si="5"/>
        <v>1157.3799999999999</v>
      </c>
      <c r="E73" s="142" t="s">
        <v>165</v>
      </c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6.75" customHeight="1" x14ac:dyDescent="0.2">
      <c r="A74" s="75"/>
      <c r="B74" s="275"/>
      <c r="C74" s="228"/>
      <c r="D74" s="228"/>
      <c r="E74" s="229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15" customHeight="1" x14ac:dyDescent="0.2">
      <c r="A75" s="75"/>
      <c r="B75" s="257" t="s">
        <v>197</v>
      </c>
      <c r="C75" s="217"/>
      <c r="D75" s="217"/>
      <c r="E75" s="218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12.75" customHeight="1" outlineLevel="1" x14ac:dyDescent="0.2">
      <c r="A76" s="75"/>
      <c r="B76" s="276" t="s">
        <v>198</v>
      </c>
      <c r="C76" s="210"/>
      <c r="D76" s="162">
        <f>(Uniforme!H9+Uniforme!H19)/2</f>
        <v>0</v>
      </c>
      <c r="E76" s="140" t="s">
        <v>171</v>
      </c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15" customHeight="1" x14ac:dyDescent="0.2">
      <c r="A77" s="75"/>
      <c r="B77" s="274" t="s">
        <v>200</v>
      </c>
      <c r="C77" s="235"/>
      <c r="D77" s="156">
        <f>SUM(D76)</f>
        <v>0</v>
      </c>
      <c r="E77" s="142" t="s">
        <v>165</v>
      </c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6.75" customHeight="1" x14ac:dyDescent="0.2">
      <c r="A78" s="75"/>
      <c r="B78" s="163"/>
      <c r="C78" s="138"/>
      <c r="D78" s="138"/>
      <c r="E78" s="15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13.5" customHeight="1" x14ac:dyDescent="0.2">
      <c r="A79" s="75"/>
      <c r="B79" s="277" t="s">
        <v>201</v>
      </c>
      <c r="C79" s="229"/>
      <c r="D79" s="164">
        <f>D77+D73+D64+C26</f>
        <v>8084.52</v>
      </c>
      <c r="E79" s="165" t="s">
        <v>165</v>
      </c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6.75" customHeight="1" x14ac:dyDescent="0.2">
      <c r="A80" s="75"/>
      <c r="B80" s="278"/>
      <c r="C80" s="228"/>
      <c r="D80" s="228"/>
      <c r="E80" s="229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15" customHeight="1" x14ac:dyDescent="0.2">
      <c r="A81" s="75"/>
      <c r="B81" s="257" t="s">
        <v>202</v>
      </c>
      <c r="C81" s="217"/>
      <c r="D81" s="217"/>
      <c r="E81" s="218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15" customHeight="1" x14ac:dyDescent="0.2">
      <c r="A82" s="75"/>
      <c r="B82" s="221" t="s">
        <v>203</v>
      </c>
      <c r="C82" s="220"/>
      <c r="D82" s="220"/>
      <c r="E82" s="212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15" customHeight="1" outlineLevel="1" x14ac:dyDescent="0.2">
      <c r="A83" s="75"/>
      <c r="B83" s="73" t="s">
        <v>70</v>
      </c>
      <c r="C83" s="145">
        <f>PREENCHIMENTO!C80</f>
        <v>0</v>
      </c>
      <c r="D83" s="60">
        <f>ROUND(D$79*C83,2)</f>
        <v>0</v>
      </c>
      <c r="E83" s="270" t="s">
        <v>171</v>
      </c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15" customHeight="1" outlineLevel="1" x14ac:dyDescent="0.2">
      <c r="A84" s="75"/>
      <c r="B84" s="73" t="s">
        <v>72</v>
      </c>
      <c r="C84" s="145">
        <f>PREENCHIMENTO!C81</f>
        <v>0</v>
      </c>
      <c r="D84" s="60">
        <f>ROUND((D$79+D83)*C84,2)</f>
        <v>0</v>
      </c>
      <c r="E84" s="272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15" customHeight="1" x14ac:dyDescent="0.2">
      <c r="A85" s="75"/>
      <c r="B85" s="141" t="s">
        <v>204</v>
      </c>
      <c r="C85" s="161">
        <f t="shared" ref="C85:D85" si="6">SUM(C83:C84)</f>
        <v>0</v>
      </c>
      <c r="D85" s="156">
        <f t="shared" si="6"/>
        <v>0</v>
      </c>
      <c r="E85" s="142" t="s">
        <v>165</v>
      </c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3" customHeight="1" x14ac:dyDescent="0.2">
      <c r="A86" s="75"/>
      <c r="B86" s="280"/>
      <c r="C86" s="281"/>
      <c r="D86" s="282"/>
      <c r="E86" s="15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25.5" customHeight="1" x14ac:dyDescent="0.2">
      <c r="A87" s="75"/>
      <c r="B87" s="283" t="s">
        <v>205</v>
      </c>
      <c r="C87" s="284"/>
      <c r="D87" s="166">
        <f>D79+D85</f>
        <v>8084.52</v>
      </c>
      <c r="E87" s="165" t="s">
        <v>165</v>
      </c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3" customHeight="1" x14ac:dyDescent="0.2">
      <c r="A88" s="6"/>
      <c r="B88" s="167"/>
      <c r="C88" s="168"/>
      <c r="D88" s="169"/>
      <c r="E88" s="170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" customHeight="1" x14ac:dyDescent="0.2">
      <c r="A89" s="75"/>
      <c r="B89" s="257" t="s">
        <v>206</v>
      </c>
      <c r="C89" s="217"/>
      <c r="D89" s="217"/>
      <c r="E89" s="218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15" customHeight="1" outlineLevel="1" x14ac:dyDescent="0.2">
      <c r="A90" s="75"/>
      <c r="B90" s="171" t="s">
        <v>207</v>
      </c>
      <c r="C90" s="145">
        <f>PREENCHIMENTO!C85</f>
        <v>0</v>
      </c>
      <c r="D90" s="151">
        <f t="shared" ref="D90:D92" si="7">ROUND(D$94*C90,2)</f>
        <v>0</v>
      </c>
      <c r="E90" s="270" t="s">
        <v>171</v>
      </c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spans="1:26" ht="15" customHeight="1" outlineLevel="1" x14ac:dyDescent="0.2">
      <c r="A91" s="75"/>
      <c r="B91" s="171" t="s">
        <v>209</v>
      </c>
      <c r="C91" s="145">
        <f>PREENCHIMENTO!C86</f>
        <v>0</v>
      </c>
      <c r="D91" s="151">
        <f t="shared" si="7"/>
        <v>0</v>
      </c>
      <c r="E91" s="271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15" customHeight="1" outlineLevel="1" x14ac:dyDescent="0.2">
      <c r="A92" s="75"/>
      <c r="B92" s="171" t="s">
        <v>210</v>
      </c>
      <c r="C92" s="172">
        <f>PREENCHIMENTO!C87</f>
        <v>0</v>
      </c>
      <c r="D92" s="173">
        <f t="shared" si="7"/>
        <v>0</v>
      </c>
      <c r="E92" s="272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15" customHeight="1" x14ac:dyDescent="0.2">
      <c r="A93" s="174"/>
      <c r="B93" s="175" t="s">
        <v>211</v>
      </c>
      <c r="C93" s="176">
        <f t="shared" ref="C93:D93" si="8">SUM(C90:C92)</f>
        <v>0</v>
      </c>
      <c r="D93" s="177">
        <f t="shared" si="8"/>
        <v>0</v>
      </c>
      <c r="E93" s="140" t="s">
        <v>165</v>
      </c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spans="1:26" ht="9.75" hidden="1" customHeight="1" x14ac:dyDescent="0.2">
      <c r="A94" s="178"/>
      <c r="B94" s="179"/>
      <c r="C94" s="195">
        <f>1-C93</f>
        <v>1</v>
      </c>
      <c r="D94" s="181">
        <f>ROUND(D87/C94,2)</f>
        <v>8084.52</v>
      </c>
      <c r="E94" s="182"/>
      <c r="F94" s="75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</row>
    <row r="95" spans="1:26" ht="15" customHeight="1" x14ac:dyDescent="0.2">
      <c r="A95" s="75"/>
      <c r="B95" s="141" t="s">
        <v>212</v>
      </c>
      <c r="C95" s="161">
        <f>SUM(C93+C85)</f>
        <v>0</v>
      </c>
      <c r="D95" s="156">
        <f>D85+D93</f>
        <v>0</v>
      </c>
      <c r="E95" s="142" t="s">
        <v>165</v>
      </c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spans="1:26" ht="6.75" customHeight="1" x14ac:dyDescent="0.2">
      <c r="A96" s="75"/>
      <c r="B96" s="143"/>
      <c r="C96" s="144"/>
      <c r="D96" s="285"/>
      <c r="E96" s="229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spans="1:26" ht="15" customHeight="1" x14ac:dyDescent="0.2">
      <c r="A97" s="75"/>
      <c r="B97" s="257" t="s">
        <v>213</v>
      </c>
      <c r="C97" s="217"/>
      <c r="D97" s="217"/>
      <c r="E97" s="218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12.75" customHeight="1" x14ac:dyDescent="0.2">
      <c r="A98" s="75"/>
      <c r="B98" s="290" t="s">
        <v>214</v>
      </c>
      <c r="C98" s="210"/>
      <c r="D98" s="183">
        <f>D79+D95</f>
        <v>8084.52</v>
      </c>
      <c r="E98" s="287" t="s">
        <v>165</v>
      </c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15" customHeight="1" x14ac:dyDescent="0.2">
      <c r="A99" s="75"/>
      <c r="B99" s="289" t="s">
        <v>215</v>
      </c>
      <c r="C99" s="210"/>
      <c r="D99" s="184">
        <f>E15</f>
        <v>95</v>
      </c>
      <c r="E99" s="271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15" customHeight="1" x14ac:dyDescent="0.2">
      <c r="A100" s="75"/>
      <c r="B100" s="279" t="s">
        <v>216</v>
      </c>
      <c r="C100" s="210"/>
      <c r="D100" s="185">
        <f>D98*D99</f>
        <v>768029.4</v>
      </c>
      <c r="E100" s="271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15" customHeight="1" x14ac:dyDescent="0.2">
      <c r="A101" s="75"/>
      <c r="B101" s="279" t="s">
        <v>217</v>
      </c>
      <c r="C101" s="210"/>
      <c r="D101" s="185">
        <f>D100*12</f>
        <v>9216352.8000000007</v>
      </c>
      <c r="E101" s="271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15" customHeight="1" x14ac:dyDescent="0.2">
      <c r="A102" s="75"/>
      <c r="B102" s="286" t="s">
        <v>218</v>
      </c>
      <c r="C102" s="235"/>
      <c r="D102" s="186">
        <f>D100*24</f>
        <v>18432705.600000001</v>
      </c>
      <c r="E102" s="288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6.75" customHeight="1" x14ac:dyDescent="0.2">
      <c r="A103" s="75"/>
      <c r="B103" s="75"/>
      <c r="C103" s="139"/>
      <c r="D103" s="187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15" customHeight="1" x14ac:dyDescent="0.2">
      <c r="A104" s="75"/>
      <c r="B104" s="307" t="s">
        <v>219</v>
      </c>
      <c r="C104" s="217"/>
      <c r="D104" s="217"/>
      <c r="E104" s="218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15" customHeight="1" x14ac:dyDescent="0.2">
      <c r="A105" s="75"/>
      <c r="B105" s="73" t="s">
        <v>220</v>
      </c>
      <c r="C105" s="158">
        <v>8.3299999999999999E-2</v>
      </c>
      <c r="D105" s="147">
        <f t="shared" ref="D105:D108" si="9">$C$26*C105</f>
        <v>388.13718299999999</v>
      </c>
      <c r="E105" s="270" t="s">
        <v>163</v>
      </c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15" customHeight="1" x14ac:dyDescent="0.2">
      <c r="A106" s="75"/>
      <c r="B106" s="73" t="s">
        <v>221</v>
      </c>
      <c r="C106" s="158">
        <v>0.121</v>
      </c>
      <c r="D106" s="147">
        <f t="shared" si="9"/>
        <v>563.80070999999998</v>
      </c>
      <c r="E106" s="272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12.75" customHeight="1" outlineLevel="1" x14ac:dyDescent="0.2">
      <c r="A107" s="75"/>
      <c r="B107" s="188" t="s">
        <v>222</v>
      </c>
      <c r="C107" s="145">
        <f>VLOOKUP(C32,C114:D123,2,1)</f>
        <v>7.3899999999999993E-2</v>
      </c>
      <c r="D107" s="147">
        <f t="shared" si="9"/>
        <v>344.33778899999999</v>
      </c>
      <c r="E107" s="140" t="s">
        <v>171</v>
      </c>
      <c r="F107" s="75" t="s">
        <v>223</v>
      </c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12.75" customHeight="1" outlineLevel="1" x14ac:dyDescent="0.2">
      <c r="A108" s="75"/>
      <c r="B108" s="73" t="s">
        <v>224</v>
      </c>
      <c r="C108" s="158">
        <v>0.05</v>
      </c>
      <c r="D108" s="147">
        <f t="shared" si="9"/>
        <v>232.97550000000001</v>
      </c>
      <c r="E108" s="140" t="s">
        <v>163</v>
      </c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12.75" customHeight="1" outlineLevel="1" x14ac:dyDescent="0.2">
      <c r="A109" s="75"/>
      <c r="B109" s="273" t="s">
        <v>225</v>
      </c>
      <c r="C109" s="210"/>
      <c r="D109" s="149">
        <f>SUM(D105:D108)</f>
        <v>1529.251182</v>
      </c>
      <c r="E109" s="287" t="s">
        <v>165</v>
      </c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15" customHeight="1" outlineLevel="1" x14ac:dyDescent="0.2">
      <c r="A110" s="75"/>
      <c r="B110" s="289" t="s">
        <v>226</v>
      </c>
      <c r="C110" s="210"/>
      <c r="D110" s="184">
        <f>D99</f>
        <v>95</v>
      </c>
      <c r="E110" s="271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15" customHeight="1" x14ac:dyDescent="0.2">
      <c r="A111" s="75"/>
      <c r="B111" s="286" t="s">
        <v>227</v>
      </c>
      <c r="C111" s="235"/>
      <c r="D111" s="189">
        <f>D109*D110</f>
        <v>145278.86228999999</v>
      </c>
      <c r="E111" s="288"/>
      <c r="F111" s="190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12.75" customHeight="1" x14ac:dyDescent="0.2">
      <c r="A112" s="75"/>
      <c r="B112" s="75"/>
      <c r="C112" s="139"/>
      <c r="D112" s="139"/>
      <c r="E112" s="139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12.75" hidden="1" customHeight="1" x14ac:dyDescent="0.2">
      <c r="A113" s="75"/>
      <c r="B113" s="75"/>
      <c r="C113" s="191" t="s">
        <v>228</v>
      </c>
      <c r="D113" s="192" t="s">
        <v>222</v>
      </c>
      <c r="E113" s="139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12.75" hidden="1" customHeight="1" x14ac:dyDescent="0.2">
      <c r="A114" s="75"/>
      <c r="B114" s="75"/>
      <c r="C114" s="158">
        <v>0</v>
      </c>
      <c r="D114" s="158">
        <v>7.3899999999999993E-2</v>
      </c>
      <c r="E114" s="139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12.75" hidden="1" customHeight="1" x14ac:dyDescent="0.2">
      <c r="A115" s="75"/>
      <c r="B115" s="75"/>
      <c r="C115" s="158">
        <v>0.01</v>
      </c>
      <c r="D115" s="158">
        <v>7.3899999999999993E-2</v>
      </c>
      <c r="E115" s="139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12.75" hidden="1" customHeight="1" x14ac:dyDescent="0.2">
      <c r="A116" s="75"/>
      <c r="B116" s="75"/>
      <c r="C116" s="158">
        <v>0.02</v>
      </c>
      <c r="D116" s="158">
        <v>7.5999999999999998E-2</v>
      </c>
      <c r="E116" s="139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12.75" hidden="1" customHeight="1" x14ac:dyDescent="0.2">
      <c r="A117" s="75"/>
      <c r="B117" s="75"/>
      <c r="C117" s="158">
        <v>0.03</v>
      </c>
      <c r="D117" s="158">
        <v>7.8200000000000006E-2</v>
      </c>
      <c r="E117" s="139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12.75" hidden="1" customHeight="1" x14ac:dyDescent="0.2">
      <c r="A118" s="75"/>
      <c r="B118" s="75"/>
      <c r="C118" s="158">
        <v>0.04</v>
      </c>
      <c r="D118" s="158">
        <v>7.8200000000000006E-2</v>
      </c>
      <c r="E118" s="139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12.75" hidden="1" customHeight="1" x14ac:dyDescent="0.2">
      <c r="A119" s="75"/>
      <c r="B119" s="75"/>
      <c r="C119" s="158">
        <v>0.05</v>
      </c>
      <c r="D119" s="158">
        <v>7.8200000000000006E-2</v>
      </c>
      <c r="E119" s="139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2.75" hidden="1" customHeight="1" x14ac:dyDescent="0.2">
      <c r="A120" s="75"/>
      <c r="B120" s="75"/>
      <c r="C120" s="158">
        <v>0.06</v>
      </c>
      <c r="D120" s="158">
        <v>7.8200000000000006E-2</v>
      </c>
      <c r="E120" s="139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12.75" hidden="1" customHeight="1" x14ac:dyDescent="0.2">
      <c r="A121" s="75"/>
      <c r="B121" s="75"/>
      <c r="C121" s="158">
        <v>7.0000000000000007E-2</v>
      </c>
      <c r="D121" s="158">
        <v>7.8200000000000006E-2</v>
      </c>
      <c r="E121" s="139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12.75" hidden="1" customHeight="1" x14ac:dyDescent="0.2">
      <c r="A122" s="75"/>
      <c r="B122" s="75"/>
      <c r="C122" s="158">
        <v>0.08</v>
      </c>
      <c r="D122" s="158">
        <v>7.8200000000000006E-2</v>
      </c>
      <c r="E122" s="139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12.75" hidden="1" customHeight="1" x14ac:dyDescent="0.2">
      <c r="A123" s="75"/>
      <c r="B123" s="75"/>
      <c r="C123" s="158">
        <v>0.09</v>
      </c>
      <c r="D123" s="158">
        <v>7.8200000000000006E-2</v>
      </c>
      <c r="E123" s="139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12.75" customHeight="1" x14ac:dyDescent="0.2">
      <c r="A124" s="75"/>
      <c r="B124" s="75"/>
      <c r="C124" s="139"/>
      <c r="D124" s="139"/>
      <c r="E124" s="139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12.75" customHeight="1" x14ac:dyDescent="0.2">
      <c r="A125" s="75"/>
      <c r="B125" s="75"/>
      <c r="C125" s="139"/>
      <c r="D125" s="139"/>
      <c r="E125" s="139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12.75" customHeight="1" x14ac:dyDescent="0.2">
      <c r="A126" s="75"/>
      <c r="B126" s="75"/>
      <c r="C126" s="139"/>
      <c r="D126" s="139"/>
      <c r="E126" s="139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12.75" customHeight="1" x14ac:dyDescent="0.2">
      <c r="A127" s="75"/>
      <c r="B127" s="75"/>
      <c r="C127" s="139"/>
      <c r="D127" s="139"/>
      <c r="E127" s="139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12.75" customHeight="1" x14ac:dyDescent="0.2">
      <c r="A128" s="75"/>
      <c r="B128" s="75"/>
      <c r="C128" s="139"/>
      <c r="D128" s="139"/>
      <c r="E128" s="139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12.75" customHeight="1" x14ac:dyDescent="0.2">
      <c r="A129" s="75"/>
      <c r="B129" s="75"/>
      <c r="C129" s="139"/>
      <c r="D129" s="139"/>
      <c r="E129" s="139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12.75" customHeight="1" x14ac:dyDescent="0.2">
      <c r="A130" s="75"/>
      <c r="B130" s="75"/>
      <c r="C130" s="139"/>
      <c r="D130" s="139"/>
      <c r="E130" s="139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12.75" customHeight="1" x14ac:dyDescent="0.2">
      <c r="A131" s="75"/>
      <c r="B131" s="75"/>
      <c r="C131" s="139"/>
      <c r="D131" s="139"/>
      <c r="E131" s="139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12.75" customHeight="1" x14ac:dyDescent="0.2">
      <c r="A132" s="75"/>
      <c r="B132" s="75"/>
      <c r="C132" s="139"/>
      <c r="D132" s="139"/>
      <c r="E132" s="139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12.75" customHeight="1" x14ac:dyDescent="0.2">
      <c r="A133" s="75"/>
      <c r="B133" s="75"/>
      <c r="C133" s="139"/>
      <c r="D133" s="139"/>
      <c r="E133" s="139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12.75" customHeight="1" x14ac:dyDescent="0.2">
      <c r="A134" s="75"/>
      <c r="B134" s="75"/>
      <c r="C134" s="139"/>
      <c r="D134" s="139"/>
      <c r="E134" s="139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12.75" customHeight="1" x14ac:dyDescent="0.2">
      <c r="A135" s="75"/>
      <c r="B135" s="75"/>
      <c r="C135" s="139"/>
      <c r="D135" s="139"/>
      <c r="E135" s="139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2.75" customHeight="1" x14ac:dyDescent="0.2">
      <c r="A136" s="75"/>
      <c r="B136" s="75"/>
      <c r="C136" s="139"/>
      <c r="D136" s="139"/>
      <c r="E136" s="139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12.75" customHeight="1" x14ac:dyDescent="0.2">
      <c r="A137" s="75"/>
      <c r="B137" s="75"/>
      <c r="C137" s="139"/>
      <c r="D137" s="139"/>
      <c r="E137" s="139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12.75" customHeight="1" x14ac:dyDescent="0.2">
      <c r="A138" s="75"/>
      <c r="B138" s="75"/>
      <c r="C138" s="139"/>
      <c r="D138" s="139"/>
      <c r="E138" s="139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12.75" customHeight="1" x14ac:dyDescent="0.2">
      <c r="A139" s="75"/>
      <c r="B139" s="75"/>
      <c r="C139" s="139"/>
      <c r="D139" s="139"/>
      <c r="E139" s="139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12.75" customHeight="1" x14ac:dyDescent="0.2">
      <c r="A140" s="75"/>
      <c r="B140" s="75"/>
      <c r="C140" s="139"/>
      <c r="D140" s="139"/>
      <c r="E140" s="139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12.75" customHeight="1" x14ac:dyDescent="0.2">
      <c r="A141" s="75"/>
      <c r="B141" s="75"/>
      <c r="C141" s="139"/>
      <c r="D141" s="139"/>
      <c r="E141" s="139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12.75" customHeight="1" x14ac:dyDescent="0.2">
      <c r="A142" s="75"/>
      <c r="B142" s="75"/>
      <c r="C142" s="139"/>
      <c r="D142" s="139"/>
      <c r="E142" s="139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12.75" customHeight="1" x14ac:dyDescent="0.2">
      <c r="A143" s="75"/>
      <c r="B143" s="75"/>
      <c r="C143" s="139"/>
      <c r="D143" s="139"/>
      <c r="E143" s="139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12.75" customHeight="1" x14ac:dyDescent="0.2">
      <c r="A144" s="75"/>
      <c r="B144" s="75"/>
      <c r="C144" s="139"/>
      <c r="D144" s="139"/>
      <c r="E144" s="139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12.75" customHeight="1" x14ac:dyDescent="0.2">
      <c r="A145" s="75"/>
      <c r="B145" s="75"/>
      <c r="C145" s="139"/>
      <c r="D145" s="139"/>
      <c r="E145" s="139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12.75" customHeight="1" x14ac:dyDescent="0.2">
      <c r="A146" s="75"/>
      <c r="B146" s="75"/>
      <c r="C146" s="139"/>
      <c r="D146" s="139"/>
      <c r="E146" s="139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12.75" customHeight="1" x14ac:dyDescent="0.2">
      <c r="A147" s="75"/>
      <c r="B147" s="75"/>
      <c r="C147" s="139"/>
      <c r="D147" s="139"/>
      <c r="E147" s="139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12.75" customHeight="1" x14ac:dyDescent="0.2">
      <c r="A148" s="75"/>
      <c r="B148" s="75"/>
      <c r="C148" s="139"/>
      <c r="D148" s="139"/>
      <c r="E148" s="139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12.75" customHeight="1" x14ac:dyDescent="0.2">
      <c r="A149" s="75"/>
      <c r="B149" s="75"/>
      <c r="C149" s="139"/>
      <c r="D149" s="139"/>
      <c r="E149" s="139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12.75" customHeight="1" x14ac:dyDescent="0.2">
      <c r="A150" s="75"/>
      <c r="B150" s="75"/>
      <c r="C150" s="139"/>
      <c r="D150" s="139"/>
      <c r="E150" s="139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12.75" customHeight="1" x14ac:dyDescent="0.2">
      <c r="A151" s="75"/>
      <c r="B151" s="75"/>
      <c r="C151" s="139"/>
      <c r="D151" s="139"/>
      <c r="E151" s="139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12.75" customHeight="1" x14ac:dyDescent="0.2">
      <c r="A152" s="75"/>
      <c r="B152" s="75"/>
      <c r="C152" s="139"/>
      <c r="D152" s="139"/>
      <c r="E152" s="139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12.75" customHeight="1" x14ac:dyDescent="0.2">
      <c r="A153" s="75"/>
      <c r="B153" s="75"/>
      <c r="C153" s="139"/>
      <c r="D153" s="139"/>
      <c r="E153" s="139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12.75" customHeight="1" x14ac:dyDescent="0.2">
      <c r="A154" s="75"/>
      <c r="B154" s="75"/>
      <c r="C154" s="139"/>
      <c r="D154" s="139"/>
      <c r="E154" s="139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12.75" customHeight="1" x14ac:dyDescent="0.2">
      <c r="A155" s="75"/>
      <c r="B155" s="75"/>
      <c r="C155" s="139"/>
      <c r="D155" s="139"/>
      <c r="E155" s="139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12.75" customHeight="1" x14ac:dyDescent="0.2">
      <c r="A156" s="75"/>
      <c r="B156" s="75"/>
      <c r="C156" s="139"/>
      <c r="D156" s="139"/>
      <c r="E156" s="139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12.75" customHeight="1" x14ac:dyDescent="0.2">
      <c r="A157" s="75"/>
      <c r="B157" s="75"/>
      <c r="C157" s="139"/>
      <c r="D157" s="139"/>
      <c r="E157" s="139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12.75" customHeight="1" x14ac:dyDescent="0.2">
      <c r="A158" s="75"/>
      <c r="B158" s="75"/>
      <c r="C158" s="139"/>
      <c r="D158" s="139"/>
      <c r="E158" s="139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12.75" customHeight="1" x14ac:dyDescent="0.2">
      <c r="A159" s="75"/>
      <c r="B159" s="75"/>
      <c r="C159" s="139"/>
      <c r="D159" s="139"/>
      <c r="E159" s="139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12.75" customHeight="1" x14ac:dyDescent="0.2">
      <c r="A160" s="75"/>
      <c r="B160" s="75"/>
      <c r="C160" s="139"/>
      <c r="D160" s="139"/>
      <c r="E160" s="139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12.75" customHeight="1" x14ac:dyDescent="0.2">
      <c r="A161" s="75"/>
      <c r="B161" s="75"/>
      <c r="C161" s="139"/>
      <c r="D161" s="139"/>
      <c r="E161" s="139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12.75" customHeight="1" x14ac:dyDescent="0.2">
      <c r="A162" s="75"/>
      <c r="B162" s="75"/>
      <c r="C162" s="139"/>
      <c r="D162" s="139"/>
      <c r="E162" s="139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12.75" customHeight="1" x14ac:dyDescent="0.2">
      <c r="A163" s="75"/>
      <c r="B163" s="75"/>
      <c r="C163" s="139"/>
      <c r="D163" s="139"/>
      <c r="E163" s="139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12.75" customHeight="1" x14ac:dyDescent="0.2">
      <c r="A164" s="75"/>
      <c r="B164" s="75"/>
      <c r="C164" s="139"/>
      <c r="D164" s="139"/>
      <c r="E164" s="139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12.75" customHeight="1" x14ac:dyDescent="0.2">
      <c r="A165" s="75"/>
      <c r="B165" s="75"/>
      <c r="C165" s="139"/>
      <c r="D165" s="139"/>
      <c r="E165" s="139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12.75" customHeight="1" x14ac:dyDescent="0.2">
      <c r="A166" s="75"/>
      <c r="B166" s="75"/>
      <c r="C166" s="139"/>
      <c r="D166" s="139"/>
      <c r="E166" s="139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12.75" customHeight="1" x14ac:dyDescent="0.2">
      <c r="A167" s="75"/>
      <c r="B167" s="75"/>
      <c r="C167" s="139"/>
      <c r="D167" s="139"/>
      <c r="E167" s="139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12.75" customHeight="1" x14ac:dyDescent="0.2">
      <c r="A168" s="75"/>
      <c r="B168" s="75"/>
      <c r="C168" s="139"/>
      <c r="D168" s="139"/>
      <c r="E168" s="139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12.75" customHeight="1" x14ac:dyDescent="0.2">
      <c r="A169" s="75"/>
      <c r="B169" s="75"/>
      <c r="C169" s="139"/>
      <c r="D169" s="139"/>
      <c r="E169" s="139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12.75" customHeight="1" x14ac:dyDescent="0.2">
      <c r="A170" s="75"/>
      <c r="B170" s="75"/>
      <c r="C170" s="139"/>
      <c r="D170" s="139"/>
      <c r="E170" s="139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12.75" customHeight="1" x14ac:dyDescent="0.2">
      <c r="A171" s="75"/>
      <c r="B171" s="75"/>
      <c r="C171" s="139"/>
      <c r="D171" s="139"/>
      <c r="E171" s="139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12.75" customHeight="1" x14ac:dyDescent="0.2">
      <c r="A172" s="75"/>
      <c r="B172" s="75"/>
      <c r="C172" s="139"/>
      <c r="D172" s="139"/>
      <c r="E172" s="139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12.75" customHeight="1" x14ac:dyDescent="0.2">
      <c r="A173" s="75"/>
      <c r="B173" s="75"/>
      <c r="C173" s="139"/>
      <c r="D173" s="139"/>
      <c r="E173" s="139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12.75" customHeight="1" x14ac:dyDescent="0.2">
      <c r="A174" s="75"/>
      <c r="B174" s="75"/>
      <c r="C174" s="139"/>
      <c r="D174" s="139"/>
      <c r="E174" s="139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12.75" customHeight="1" x14ac:dyDescent="0.2">
      <c r="A175" s="75"/>
      <c r="B175" s="75"/>
      <c r="C175" s="139"/>
      <c r="D175" s="139"/>
      <c r="E175" s="139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12.75" customHeight="1" x14ac:dyDescent="0.2">
      <c r="A176" s="75"/>
      <c r="B176" s="75"/>
      <c r="C176" s="139"/>
      <c r="D176" s="139"/>
      <c r="E176" s="139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12.75" customHeight="1" x14ac:dyDescent="0.2">
      <c r="A177" s="75"/>
      <c r="B177" s="75"/>
      <c r="C177" s="139"/>
      <c r="D177" s="139"/>
      <c r="E177" s="139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12.75" customHeight="1" x14ac:dyDescent="0.2">
      <c r="A178" s="75"/>
      <c r="B178" s="75"/>
      <c r="C178" s="139"/>
      <c r="D178" s="139"/>
      <c r="E178" s="139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12.75" customHeight="1" x14ac:dyDescent="0.2">
      <c r="A179" s="75"/>
      <c r="B179" s="75"/>
      <c r="C179" s="139"/>
      <c r="D179" s="139"/>
      <c r="E179" s="139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12.75" customHeight="1" x14ac:dyDescent="0.2">
      <c r="A180" s="75"/>
      <c r="B180" s="75"/>
      <c r="C180" s="139"/>
      <c r="D180" s="139"/>
      <c r="E180" s="139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12.75" customHeight="1" x14ac:dyDescent="0.2">
      <c r="A181" s="75"/>
      <c r="B181" s="75"/>
      <c r="C181" s="139"/>
      <c r="D181" s="139"/>
      <c r="E181" s="139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12.75" customHeight="1" x14ac:dyDescent="0.2">
      <c r="A182" s="75"/>
      <c r="B182" s="75"/>
      <c r="C182" s="139"/>
      <c r="D182" s="139"/>
      <c r="E182" s="139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12.75" customHeight="1" x14ac:dyDescent="0.2">
      <c r="A183" s="75"/>
      <c r="B183" s="75"/>
      <c r="C183" s="139"/>
      <c r="D183" s="139"/>
      <c r="E183" s="139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12.75" customHeight="1" x14ac:dyDescent="0.2">
      <c r="A184" s="75"/>
      <c r="B184" s="75"/>
      <c r="C184" s="139"/>
      <c r="D184" s="139"/>
      <c r="E184" s="139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12.75" customHeight="1" x14ac:dyDescent="0.2">
      <c r="A185" s="75"/>
      <c r="B185" s="75"/>
      <c r="C185" s="139"/>
      <c r="D185" s="139"/>
      <c r="E185" s="139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12.75" customHeight="1" x14ac:dyDescent="0.2">
      <c r="A186" s="75"/>
      <c r="B186" s="75"/>
      <c r="C186" s="139"/>
      <c r="D186" s="139"/>
      <c r="E186" s="139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12.75" customHeight="1" x14ac:dyDescent="0.2">
      <c r="A187" s="75"/>
      <c r="B187" s="75"/>
      <c r="C187" s="139"/>
      <c r="D187" s="139"/>
      <c r="E187" s="139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12.75" customHeight="1" x14ac:dyDescent="0.2">
      <c r="A188" s="75"/>
      <c r="B188" s="75"/>
      <c r="C188" s="139"/>
      <c r="D188" s="139"/>
      <c r="E188" s="139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12.75" customHeight="1" x14ac:dyDescent="0.2">
      <c r="A189" s="75"/>
      <c r="B189" s="75"/>
      <c r="C189" s="139"/>
      <c r="D189" s="139"/>
      <c r="E189" s="139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12.75" customHeight="1" x14ac:dyDescent="0.2">
      <c r="A190" s="75"/>
      <c r="B190" s="75"/>
      <c r="C190" s="139"/>
      <c r="D190" s="139"/>
      <c r="E190" s="139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12.75" customHeight="1" x14ac:dyDescent="0.2">
      <c r="A191" s="75"/>
      <c r="B191" s="75"/>
      <c r="C191" s="139"/>
      <c r="D191" s="139"/>
      <c r="E191" s="139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12.75" customHeight="1" x14ac:dyDescent="0.2">
      <c r="A192" s="75"/>
      <c r="B192" s="75"/>
      <c r="C192" s="139"/>
      <c r="D192" s="139"/>
      <c r="E192" s="139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12.75" customHeight="1" x14ac:dyDescent="0.2">
      <c r="A193" s="75"/>
      <c r="B193" s="75"/>
      <c r="C193" s="139"/>
      <c r="D193" s="139"/>
      <c r="E193" s="139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12.75" customHeight="1" x14ac:dyDescent="0.2">
      <c r="A194" s="75"/>
      <c r="B194" s="75"/>
      <c r="C194" s="139"/>
      <c r="D194" s="139"/>
      <c r="E194" s="139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12.75" customHeight="1" x14ac:dyDescent="0.2">
      <c r="A195" s="75"/>
      <c r="B195" s="75"/>
      <c r="C195" s="139"/>
      <c r="D195" s="139"/>
      <c r="E195" s="139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12.75" customHeight="1" x14ac:dyDescent="0.2">
      <c r="A196" s="75"/>
      <c r="B196" s="75"/>
      <c r="C196" s="139"/>
      <c r="D196" s="139"/>
      <c r="E196" s="139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12.75" customHeight="1" x14ac:dyDescent="0.2">
      <c r="A197" s="75"/>
      <c r="B197" s="75"/>
      <c r="C197" s="139"/>
      <c r="D197" s="139"/>
      <c r="E197" s="139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12.75" customHeight="1" x14ac:dyDescent="0.2">
      <c r="A198" s="75"/>
      <c r="B198" s="75"/>
      <c r="C198" s="139"/>
      <c r="D198" s="139"/>
      <c r="E198" s="139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12.75" customHeight="1" x14ac:dyDescent="0.2">
      <c r="A199" s="75"/>
      <c r="B199" s="75"/>
      <c r="C199" s="139"/>
      <c r="D199" s="139"/>
      <c r="E199" s="139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12.75" customHeight="1" x14ac:dyDescent="0.2">
      <c r="A200" s="75"/>
      <c r="B200" s="75"/>
      <c r="C200" s="139"/>
      <c r="D200" s="139"/>
      <c r="E200" s="139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12.75" customHeight="1" x14ac:dyDescent="0.2">
      <c r="A201" s="75"/>
      <c r="B201" s="75"/>
      <c r="C201" s="139"/>
      <c r="D201" s="139"/>
      <c r="E201" s="139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12.75" customHeight="1" x14ac:dyDescent="0.2">
      <c r="A202" s="75"/>
      <c r="B202" s="75"/>
      <c r="C202" s="139"/>
      <c r="D202" s="139"/>
      <c r="E202" s="139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12.75" customHeight="1" x14ac:dyDescent="0.2">
      <c r="A203" s="75"/>
      <c r="B203" s="75"/>
      <c r="C203" s="139"/>
      <c r="D203" s="139"/>
      <c r="E203" s="139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12.75" customHeight="1" x14ac:dyDescent="0.2">
      <c r="A204" s="75"/>
      <c r="B204" s="75"/>
      <c r="C204" s="139"/>
      <c r="D204" s="139"/>
      <c r="E204" s="139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12.75" customHeight="1" x14ac:dyDescent="0.2">
      <c r="A205" s="75"/>
      <c r="B205" s="75"/>
      <c r="C205" s="139"/>
      <c r="D205" s="139"/>
      <c r="E205" s="139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12.75" customHeight="1" x14ac:dyDescent="0.2">
      <c r="A206" s="75"/>
      <c r="B206" s="75"/>
      <c r="C206" s="139"/>
      <c r="D206" s="139"/>
      <c r="E206" s="139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12.75" customHeight="1" x14ac:dyDescent="0.2">
      <c r="A207" s="75"/>
      <c r="B207" s="75"/>
      <c r="C207" s="139"/>
      <c r="D207" s="139"/>
      <c r="E207" s="139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12.75" customHeight="1" x14ac:dyDescent="0.2">
      <c r="A208" s="75"/>
      <c r="B208" s="75"/>
      <c r="C208" s="139"/>
      <c r="D208" s="139"/>
      <c r="E208" s="139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12.75" customHeight="1" x14ac:dyDescent="0.2">
      <c r="A209" s="75"/>
      <c r="B209" s="75"/>
      <c r="C209" s="139"/>
      <c r="D209" s="139"/>
      <c r="E209" s="139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12.75" customHeight="1" x14ac:dyDescent="0.2">
      <c r="A210" s="75"/>
      <c r="B210" s="75"/>
      <c r="C210" s="139"/>
      <c r="D210" s="139"/>
      <c r="E210" s="139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12.75" customHeight="1" x14ac:dyDescent="0.2">
      <c r="A211" s="75"/>
      <c r="B211" s="75"/>
      <c r="C211" s="139"/>
      <c r="D211" s="139"/>
      <c r="E211" s="139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12.75" customHeight="1" x14ac:dyDescent="0.2">
      <c r="A212" s="75"/>
      <c r="B212" s="75"/>
      <c r="C212" s="139"/>
      <c r="D212" s="139"/>
      <c r="E212" s="139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12.75" customHeight="1" x14ac:dyDescent="0.2">
      <c r="A213" s="75"/>
      <c r="B213" s="75"/>
      <c r="C213" s="139"/>
      <c r="D213" s="139"/>
      <c r="E213" s="139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12.75" customHeight="1" x14ac:dyDescent="0.2">
      <c r="A214" s="75"/>
      <c r="B214" s="75"/>
      <c r="C214" s="139"/>
      <c r="D214" s="139"/>
      <c r="E214" s="139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12.75" customHeight="1" x14ac:dyDescent="0.2">
      <c r="A215" s="75"/>
      <c r="B215" s="75"/>
      <c r="C215" s="139"/>
      <c r="D215" s="139"/>
      <c r="E215" s="139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12.75" customHeight="1" x14ac:dyDescent="0.2">
      <c r="A216" s="75"/>
      <c r="B216" s="75"/>
      <c r="C216" s="139"/>
      <c r="D216" s="139"/>
      <c r="E216" s="139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12.75" customHeight="1" x14ac:dyDescent="0.2">
      <c r="A217" s="75"/>
      <c r="B217" s="75"/>
      <c r="C217" s="139"/>
      <c r="D217" s="139"/>
      <c r="E217" s="139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12.75" customHeight="1" x14ac:dyDescent="0.2">
      <c r="A218" s="75"/>
      <c r="B218" s="75"/>
      <c r="C218" s="139"/>
      <c r="D218" s="139"/>
      <c r="E218" s="139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12.75" customHeight="1" x14ac:dyDescent="0.2">
      <c r="A219" s="75"/>
      <c r="B219" s="75"/>
      <c r="C219" s="139"/>
      <c r="D219" s="139"/>
      <c r="E219" s="139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12.75" customHeight="1" x14ac:dyDescent="0.2">
      <c r="A220" s="75"/>
      <c r="B220" s="75"/>
      <c r="C220" s="139"/>
      <c r="D220" s="139"/>
      <c r="E220" s="139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12.75" customHeight="1" x14ac:dyDescent="0.2">
      <c r="A221" s="75"/>
      <c r="B221" s="75"/>
      <c r="C221" s="139"/>
      <c r="D221" s="139"/>
      <c r="E221" s="139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12.75" customHeight="1" x14ac:dyDescent="0.2">
      <c r="A222" s="75"/>
      <c r="B222" s="75"/>
      <c r="C222" s="139"/>
      <c r="D222" s="139"/>
      <c r="E222" s="139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12.75" customHeight="1" x14ac:dyDescent="0.2">
      <c r="A223" s="75"/>
      <c r="B223" s="75"/>
      <c r="C223" s="139"/>
      <c r="D223" s="139"/>
      <c r="E223" s="139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12.75" customHeight="1" x14ac:dyDescent="0.2">
      <c r="A224" s="75"/>
      <c r="B224" s="75"/>
      <c r="C224" s="139"/>
      <c r="D224" s="139"/>
      <c r="E224" s="139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12.75" customHeight="1" x14ac:dyDescent="0.2">
      <c r="A225" s="75"/>
      <c r="B225" s="75"/>
      <c r="C225" s="139"/>
      <c r="D225" s="139"/>
      <c r="E225" s="139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12.75" customHeight="1" x14ac:dyDescent="0.2">
      <c r="A226" s="75"/>
      <c r="B226" s="75"/>
      <c r="C226" s="139"/>
      <c r="D226" s="139"/>
      <c r="E226" s="139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12.75" customHeight="1" x14ac:dyDescent="0.2">
      <c r="A227" s="75"/>
      <c r="B227" s="75"/>
      <c r="C227" s="139"/>
      <c r="D227" s="139"/>
      <c r="E227" s="139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12.75" customHeight="1" x14ac:dyDescent="0.2">
      <c r="A228" s="75"/>
      <c r="B228" s="75"/>
      <c r="C228" s="139"/>
      <c r="D228" s="139"/>
      <c r="E228" s="139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12.75" customHeight="1" x14ac:dyDescent="0.2">
      <c r="A229" s="75"/>
      <c r="B229" s="75"/>
      <c r="C229" s="139"/>
      <c r="D229" s="139"/>
      <c r="E229" s="139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12.75" customHeight="1" x14ac:dyDescent="0.2">
      <c r="A230" s="75"/>
      <c r="B230" s="75"/>
      <c r="C230" s="139"/>
      <c r="D230" s="139"/>
      <c r="E230" s="139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12.75" customHeight="1" x14ac:dyDescent="0.2">
      <c r="A231" s="75"/>
      <c r="B231" s="75"/>
      <c r="C231" s="139"/>
      <c r="D231" s="139"/>
      <c r="E231" s="139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12.75" customHeight="1" x14ac:dyDescent="0.2">
      <c r="A232" s="75"/>
      <c r="B232" s="75"/>
      <c r="C232" s="139"/>
      <c r="D232" s="139"/>
      <c r="E232" s="139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12.75" customHeight="1" x14ac:dyDescent="0.2">
      <c r="A233" s="75"/>
      <c r="B233" s="75"/>
      <c r="C233" s="139"/>
      <c r="D233" s="139"/>
      <c r="E233" s="139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12.75" customHeight="1" x14ac:dyDescent="0.2">
      <c r="A234" s="75"/>
      <c r="B234" s="75"/>
      <c r="C234" s="139"/>
      <c r="D234" s="139"/>
      <c r="E234" s="139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12.75" customHeight="1" x14ac:dyDescent="0.2">
      <c r="A235" s="75"/>
      <c r="B235" s="75"/>
      <c r="C235" s="139"/>
      <c r="D235" s="139"/>
      <c r="E235" s="139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12.75" customHeight="1" x14ac:dyDescent="0.2">
      <c r="A236" s="75"/>
      <c r="B236" s="75"/>
      <c r="C236" s="139"/>
      <c r="D236" s="139"/>
      <c r="E236" s="139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12.75" customHeight="1" x14ac:dyDescent="0.2">
      <c r="A237" s="75"/>
      <c r="B237" s="75"/>
      <c r="C237" s="139"/>
      <c r="D237" s="139"/>
      <c r="E237" s="139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12.75" customHeight="1" x14ac:dyDescent="0.2">
      <c r="A238" s="75"/>
      <c r="B238" s="75"/>
      <c r="C238" s="139"/>
      <c r="D238" s="139"/>
      <c r="E238" s="139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12.75" customHeight="1" x14ac:dyDescent="0.2">
      <c r="A239" s="75"/>
      <c r="B239" s="75"/>
      <c r="C239" s="139"/>
      <c r="D239" s="139"/>
      <c r="E239" s="139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12.75" customHeight="1" x14ac:dyDescent="0.2">
      <c r="A240" s="75"/>
      <c r="B240" s="75"/>
      <c r="C240" s="139"/>
      <c r="D240" s="139"/>
      <c r="E240" s="139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12.75" customHeight="1" x14ac:dyDescent="0.2">
      <c r="A241" s="75"/>
      <c r="B241" s="75"/>
      <c r="C241" s="139"/>
      <c r="D241" s="139"/>
      <c r="E241" s="139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12.75" customHeight="1" x14ac:dyDescent="0.2">
      <c r="A242" s="75"/>
      <c r="B242" s="75"/>
      <c r="C242" s="139"/>
      <c r="D242" s="139"/>
      <c r="E242" s="139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12.75" customHeight="1" x14ac:dyDescent="0.2">
      <c r="A243" s="75"/>
      <c r="B243" s="75"/>
      <c r="C243" s="139"/>
      <c r="D243" s="139"/>
      <c r="E243" s="139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12.75" customHeight="1" x14ac:dyDescent="0.2">
      <c r="A244" s="75"/>
      <c r="B244" s="75"/>
      <c r="C244" s="139"/>
      <c r="D244" s="139"/>
      <c r="E244" s="139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12.75" customHeight="1" x14ac:dyDescent="0.2">
      <c r="A245" s="75"/>
      <c r="B245" s="75"/>
      <c r="C245" s="139"/>
      <c r="D245" s="139"/>
      <c r="E245" s="139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12.75" customHeight="1" x14ac:dyDescent="0.2">
      <c r="A246" s="75"/>
      <c r="B246" s="75"/>
      <c r="C246" s="139"/>
      <c r="D246" s="139"/>
      <c r="E246" s="139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12.75" customHeight="1" x14ac:dyDescent="0.2">
      <c r="A247" s="75"/>
      <c r="B247" s="75"/>
      <c r="C247" s="139"/>
      <c r="D247" s="139"/>
      <c r="E247" s="139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12.75" customHeight="1" x14ac:dyDescent="0.2">
      <c r="A248" s="75"/>
      <c r="B248" s="75"/>
      <c r="C248" s="139"/>
      <c r="D248" s="139"/>
      <c r="E248" s="139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12.75" customHeight="1" x14ac:dyDescent="0.2">
      <c r="A249" s="75"/>
      <c r="B249" s="75"/>
      <c r="C249" s="139"/>
      <c r="D249" s="139"/>
      <c r="E249" s="139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12.75" customHeight="1" x14ac:dyDescent="0.2">
      <c r="A250" s="75"/>
      <c r="B250" s="75"/>
      <c r="C250" s="139"/>
      <c r="D250" s="139"/>
      <c r="E250" s="139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12.75" customHeight="1" x14ac:dyDescent="0.2">
      <c r="A251" s="75"/>
      <c r="B251" s="75"/>
      <c r="C251" s="139"/>
      <c r="D251" s="139"/>
      <c r="E251" s="139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12.75" customHeight="1" x14ac:dyDescent="0.2">
      <c r="A252" s="75"/>
      <c r="B252" s="75"/>
      <c r="C252" s="139"/>
      <c r="D252" s="139"/>
      <c r="E252" s="139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12.75" customHeight="1" x14ac:dyDescent="0.2">
      <c r="A253" s="75"/>
      <c r="B253" s="75"/>
      <c r="C253" s="139"/>
      <c r="D253" s="139"/>
      <c r="E253" s="139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12.75" customHeight="1" x14ac:dyDescent="0.2">
      <c r="A254" s="75"/>
      <c r="B254" s="75"/>
      <c r="C254" s="139"/>
      <c r="D254" s="139"/>
      <c r="E254" s="139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12.75" customHeight="1" x14ac:dyDescent="0.2">
      <c r="A255" s="75"/>
      <c r="B255" s="75"/>
      <c r="C255" s="139"/>
      <c r="D255" s="139"/>
      <c r="E255" s="139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12.75" customHeight="1" x14ac:dyDescent="0.2">
      <c r="A256" s="75"/>
      <c r="B256" s="75"/>
      <c r="C256" s="139"/>
      <c r="D256" s="139"/>
      <c r="E256" s="139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12.75" customHeight="1" x14ac:dyDescent="0.2">
      <c r="A257" s="75"/>
      <c r="B257" s="75"/>
      <c r="C257" s="139"/>
      <c r="D257" s="139"/>
      <c r="E257" s="139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12.75" customHeight="1" x14ac:dyDescent="0.2">
      <c r="A258" s="75"/>
      <c r="B258" s="75"/>
      <c r="C258" s="139"/>
      <c r="D258" s="139"/>
      <c r="E258" s="139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12.75" customHeight="1" x14ac:dyDescent="0.2">
      <c r="A259" s="75"/>
      <c r="B259" s="75"/>
      <c r="C259" s="139"/>
      <c r="D259" s="139"/>
      <c r="E259" s="139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12.75" customHeight="1" x14ac:dyDescent="0.2">
      <c r="A260" s="75"/>
      <c r="B260" s="75"/>
      <c r="C260" s="139"/>
      <c r="D260" s="139"/>
      <c r="E260" s="139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12.75" customHeight="1" x14ac:dyDescent="0.2">
      <c r="A261" s="75"/>
      <c r="B261" s="75"/>
      <c r="C261" s="139"/>
      <c r="D261" s="139"/>
      <c r="E261" s="139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12.75" customHeight="1" x14ac:dyDescent="0.2">
      <c r="A262" s="75"/>
      <c r="B262" s="75"/>
      <c r="C262" s="139"/>
      <c r="D262" s="139"/>
      <c r="E262" s="139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12.75" customHeight="1" x14ac:dyDescent="0.2">
      <c r="A263" s="75"/>
      <c r="B263" s="75"/>
      <c r="C263" s="139"/>
      <c r="D263" s="139"/>
      <c r="E263" s="139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12.75" customHeight="1" x14ac:dyDescent="0.2">
      <c r="A264" s="75"/>
      <c r="B264" s="75"/>
      <c r="C264" s="139"/>
      <c r="D264" s="139"/>
      <c r="E264" s="139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2.75" customHeight="1" x14ac:dyDescent="0.2">
      <c r="A265" s="75"/>
      <c r="B265" s="75"/>
      <c r="C265" s="139"/>
      <c r="D265" s="139"/>
      <c r="E265" s="139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12.75" customHeight="1" x14ac:dyDescent="0.2">
      <c r="A266" s="75"/>
      <c r="B266" s="75"/>
      <c r="C266" s="139"/>
      <c r="D266" s="139"/>
      <c r="E266" s="139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12.75" customHeight="1" x14ac:dyDescent="0.2">
      <c r="A267" s="75"/>
      <c r="B267" s="75"/>
      <c r="C267" s="139"/>
      <c r="D267" s="139"/>
      <c r="E267" s="139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12.75" customHeight="1" x14ac:dyDescent="0.2">
      <c r="A268" s="75"/>
      <c r="B268" s="75"/>
      <c r="C268" s="139"/>
      <c r="D268" s="139"/>
      <c r="E268" s="139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12.75" customHeight="1" x14ac:dyDescent="0.2">
      <c r="A269" s="75"/>
      <c r="B269" s="75"/>
      <c r="C269" s="139"/>
      <c r="D269" s="139"/>
      <c r="E269" s="139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12.75" customHeight="1" x14ac:dyDescent="0.2">
      <c r="A270" s="75"/>
      <c r="B270" s="75"/>
      <c r="C270" s="139"/>
      <c r="D270" s="139"/>
      <c r="E270" s="139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12.75" customHeight="1" x14ac:dyDescent="0.2">
      <c r="A271" s="75"/>
      <c r="B271" s="75"/>
      <c r="C271" s="139"/>
      <c r="D271" s="139"/>
      <c r="E271" s="139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12.75" customHeight="1" x14ac:dyDescent="0.2">
      <c r="A272" s="75"/>
      <c r="B272" s="75"/>
      <c r="C272" s="139"/>
      <c r="D272" s="139"/>
      <c r="E272" s="139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12.75" customHeight="1" x14ac:dyDescent="0.2">
      <c r="A273" s="75"/>
      <c r="B273" s="75"/>
      <c r="C273" s="139"/>
      <c r="D273" s="139"/>
      <c r="E273" s="139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12.75" customHeight="1" x14ac:dyDescent="0.2">
      <c r="A274" s="75"/>
      <c r="B274" s="75"/>
      <c r="C274" s="139"/>
      <c r="D274" s="139"/>
      <c r="E274" s="139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12.75" customHeight="1" x14ac:dyDescent="0.2">
      <c r="A275" s="75"/>
      <c r="B275" s="75"/>
      <c r="C275" s="139"/>
      <c r="D275" s="139"/>
      <c r="E275" s="139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12.75" customHeight="1" x14ac:dyDescent="0.2">
      <c r="A276" s="75"/>
      <c r="B276" s="75"/>
      <c r="C276" s="139"/>
      <c r="D276" s="139"/>
      <c r="E276" s="139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12.75" customHeight="1" x14ac:dyDescent="0.2">
      <c r="A277" s="75"/>
      <c r="B277" s="75"/>
      <c r="C277" s="139"/>
      <c r="D277" s="139"/>
      <c r="E277" s="139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12.75" customHeight="1" x14ac:dyDescent="0.2">
      <c r="A278" s="75"/>
      <c r="B278" s="75"/>
      <c r="C278" s="139"/>
      <c r="D278" s="139"/>
      <c r="E278" s="139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12.75" customHeight="1" x14ac:dyDescent="0.2">
      <c r="A279" s="75"/>
      <c r="B279" s="75"/>
      <c r="C279" s="139"/>
      <c r="D279" s="139"/>
      <c r="E279" s="139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12.75" customHeight="1" x14ac:dyDescent="0.2">
      <c r="A280" s="75"/>
      <c r="B280" s="75"/>
      <c r="C280" s="139"/>
      <c r="D280" s="139"/>
      <c r="E280" s="139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12.75" customHeight="1" x14ac:dyDescent="0.2">
      <c r="A281" s="75"/>
      <c r="B281" s="75"/>
      <c r="C281" s="139"/>
      <c r="D281" s="139"/>
      <c r="E281" s="139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12.75" customHeight="1" x14ac:dyDescent="0.2">
      <c r="A282" s="75"/>
      <c r="B282" s="75"/>
      <c r="C282" s="139"/>
      <c r="D282" s="139"/>
      <c r="E282" s="139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12.75" customHeight="1" x14ac:dyDescent="0.2">
      <c r="A283" s="75"/>
      <c r="B283" s="75"/>
      <c r="C283" s="139"/>
      <c r="D283" s="139"/>
      <c r="E283" s="139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2.75" customHeight="1" x14ac:dyDescent="0.2">
      <c r="A284" s="75"/>
      <c r="B284" s="75"/>
      <c r="C284" s="139"/>
      <c r="D284" s="139"/>
      <c r="E284" s="139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2.75" customHeight="1" x14ac:dyDescent="0.2">
      <c r="A285" s="75"/>
      <c r="B285" s="75"/>
      <c r="C285" s="139"/>
      <c r="D285" s="139"/>
      <c r="E285" s="139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12.75" customHeight="1" x14ac:dyDescent="0.2">
      <c r="A286" s="75"/>
      <c r="B286" s="75"/>
      <c r="C286" s="139"/>
      <c r="D286" s="139"/>
      <c r="E286" s="139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12.75" customHeight="1" x14ac:dyDescent="0.2">
      <c r="A287" s="75"/>
      <c r="B287" s="75"/>
      <c r="C287" s="139"/>
      <c r="D287" s="139"/>
      <c r="E287" s="139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12.75" customHeight="1" x14ac:dyDescent="0.2">
      <c r="A288" s="75"/>
      <c r="B288" s="75"/>
      <c r="C288" s="139"/>
      <c r="D288" s="139"/>
      <c r="E288" s="139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12.75" customHeight="1" x14ac:dyDescent="0.2">
      <c r="A289" s="75"/>
      <c r="B289" s="75"/>
      <c r="C289" s="139"/>
      <c r="D289" s="139"/>
      <c r="E289" s="139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12.75" customHeight="1" x14ac:dyDescent="0.2">
      <c r="A290" s="75"/>
      <c r="B290" s="75"/>
      <c r="C290" s="139"/>
      <c r="D290" s="139"/>
      <c r="E290" s="139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12.75" customHeight="1" x14ac:dyDescent="0.2">
      <c r="A291" s="75"/>
      <c r="B291" s="75"/>
      <c r="C291" s="139"/>
      <c r="D291" s="139"/>
      <c r="E291" s="139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12.75" customHeight="1" x14ac:dyDescent="0.2">
      <c r="A292" s="75"/>
      <c r="B292" s="75"/>
      <c r="C292" s="139"/>
      <c r="D292" s="139"/>
      <c r="E292" s="139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12.75" customHeight="1" x14ac:dyDescent="0.2">
      <c r="A293" s="75"/>
      <c r="B293" s="75"/>
      <c r="C293" s="139"/>
      <c r="D293" s="139"/>
      <c r="E293" s="139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12.75" customHeight="1" x14ac:dyDescent="0.2">
      <c r="A294" s="75"/>
      <c r="B294" s="75"/>
      <c r="C294" s="139"/>
      <c r="D294" s="139"/>
      <c r="E294" s="139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12.75" customHeight="1" x14ac:dyDescent="0.2">
      <c r="A295" s="75"/>
      <c r="B295" s="75"/>
      <c r="C295" s="139"/>
      <c r="D295" s="139"/>
      <c r="E295" s="139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12.75" customHeight="1" x14ac:dyDescent="0.2">
      <c r="A296" s="75"/>
      <c r="B296" s="75"/>
      <c r="C296" s="139"/>
      <c r="D296" s="139"/>
      <c r="E296" s="139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12.75" customHeight="1" x14ac:dyDescent="0.2">
      <c r="A297" s="75"/>
      <c r="B297" s="75"/>
      <c r="C297" s="139"/>
      <c r="D297" s="139"/>
      <c r="E297" s="139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12.75" customHeight="1" x14ac:dyDescent="0.2">
      <c r="A298" s="75"/>
      <c r="B298" s="75"/>
      <c r="C298" s="139"/>
      <c r="D298" s="139"/>
      <c r="E298" s="139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12.75" customHeight="1" x14ac:dyDescent="0.2">
      <c r="A299" s="75"/>
      <c r="B299" s="75"/>
      <c r="C299" s="139"/>
      <c r="D299" s="139"/>
      <c r="E299" s="139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12.75" customHeight="1" x14ac:dyDescent="0.2">
      <c r="A300" s="75"/>
      <c r="B300" s="75"/>
      <c r="C300" s="139"/>
      <c r="D300" s="139"/>
      <c r="E300" s="139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12.75" customHeight="1" x14ac:dyDescent="0.2">
      <c r="A301" s="75"/>
      <c r="B301" s="75"/>
      <c r="C301" s="139"/>
      <c r="D301" s="139"/>
      <c r="E301" s="139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12.75" customHeight="1" x14ac:dyDescent="0.2">
      <c r="A302" s="75"/>
      <c r="B302" s="75"/>
      <c r="C302" s="139"/>
      <c r="D302" s="139"/>
      <c r="E302" s="139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2.75" customHeight="1" x14ac:dyDescent="0.2">
      <c r="A303" s="75"/>
      <c r="B303" s="75"/>
      <c r="C303" s="139"/>
      <c r="D303" s="139"/>
      <c r="E303" s="139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2.75" customHeight="1" x14ac:dyDescent="0.2">
      <c r="A304" s="75"/>
      <c r="B304" s="75"/>
      <c r="C304" s="139"/>
      <c r="D304" s="139"/>
      <c r="E304" s="139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12.75" customHeight="1" x14ac:dyDescent="0.2">
      <c r="A305" s="75"/>
      <c r="B305" s="75"/>
      <c r="C305" s="139"/>
      <c r="D305" s="139"/>
      <c r="E305" s="139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12.75" customHeight="1" x14ac:dyDescent="0.2">
      <c r="A306" s="75"/>
      <c r="B306" s="75"/>
      <c r="C306" s="139"/>
      <c r="D306" s="139"/>
      <c r="E306" s="139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12.75" customHeight="1" x14ac:dyDescent="0.2">
      <c r="A307" s="75"/>
      <c r="B307" s="75"/>
      <c r="C307" s="139"/>
      <c r="D307" s="139"/>
      <c r="E307" s="139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12.75" customHeight="1" x14ac:dyDescent="0.2">
      <c r="A308" s="75"/>
      <c r="B308" s="75"/>
      <c r="C308" s="139"/>
      <c r="D308" s="139"/>
      <c r="E308" s="139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12.75" customHeight="1" x14ac:dyDescent="0.2">
      <c r="A309" s="75"/>
      <c r="B309" s="75"/>
      <c r="C309" s="139"/>
      <c r="D309" s="139"/>
      <c r="E309" s="139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12.75" customHeight="1" x14ac:dyDescent="0.2">
      <c r="A310" s="75"/>
      <c r="B310" s="75"/>
      <c r="C310" s="139"/>
      <c r="D310" s="139"/>
      <c r="E310" s="139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12.75" customHeight="1" x14ac:dyDescent="0.2">
      <c r="A311" s="75"/>
      <c r="B311" s="75"/>
      <c r="C311" s="139"/>
      <c r="D311" s="139"/>
      <c r="E311" s="139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12.75" customHeight="1" x14ac:dyDescent="0.2">
      <c r="A312" s="75"/>
      <c r="B312" s="75"/>
      <c r="C312" s="139"/>
      <c r="D312" s="139"/>
      <c r="E312" s="139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12.75" customHeight="1" x14ac:dyDescent="0.2">
      <c r="A313" s="75"/>
      <c r="B313" s="75"/>
      <c r="C313" s="139"/>
      <c r="D313" s="139"/>
      <c r="E313" s="139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12.75" customHeight="1" x14ac:dyDescent="0.2">
      <c r="A314" s="75"/>
      <c r="B314" s="75"/>
      <c r="C314" s="139"/>
      <c r="D314" s="139"/>
      <c r="E314" s="139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12.75" customHeight="1" x14ac:dyDescent="0.2">
      <c r="A315" s="75"/>
      <c r="B315" s="75"/>
      <c r="C315" s="139"/>
      <c r="D315" s="139"/>
      <c r="E315" s="139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12.75" customHeight="1" x14ac:dyDescent="0.2">
      <c r="A316" s="75"/>
      <c r="B316" s="75"/>
      <c r="C316" s="139"/>
      <c r="D316" s="139"/>
      <c r="E316" s="139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12.75" customHeight="1" x14ac:dyDescent="0.2">
      <c r="A317" s="75"/>
      <c r="B317" s="75"/>
      <c r="C317" s="139"/>
      <c r="D317" s="139"/>
      <c r="E317" s="139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12.75" customHeight="1" x14ac:dyDescent="0.2">
      <c r="A318" s="75"/>
      <c r="B318" s="75"/>
      <c r="C318" s="139"/>
      <c r="D318" s="139"/>
      <c r="E318" s="139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12.75" customHeight="1" x14ac:dyDescent="0.2">
      <c r="A319" s="75"/>
      <c r="B319" s="75"/>
      <c r="C319" s="139"/>
      <c r="D319" s="139"/>
      <c r="E319" s="139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12.75" customHeight="1" x14ac:dyDescent="0.2">
      <c r="A320" s="75"/>
      <c r="B320" s="75"/>
      <c r="C320" s="139"/>
      <c r="D320" s="139"/>
      <c r="E320" s="139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12.75" customHeight="1" x14ac:dyDescent="0.2">
      <c r="A321" s="75"/>
      <c r="B321" s="75"/>
      <c r="C321" s="139"/>
      <c r="D321" s="139"/>
      <c r="E321" s="139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12.75" customHeight="1" x14ac:dyDescent="0.2">
      <c r="A322" s="75"/>
      <c r="B322" s="75"/>
      <c r="C322" s="139"/>
      <c r="D322" s="139"/>
      <c r="E322" s="139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12.75" customHeight="1" x14ac:dyDescent="0.2">
      <c r="A323" s="75"/>
      <c r="B323" s="75"/>
      <c r="C323" s="139"/>
      <c r="D323" s="139"/>
      <c r="E323" s="139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12.75" customHeight="1" x14ac:dyDescent="0.2">
      <c r="A324" s="75"/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12.75" customHeight="1" x14ac:dyDescent="0.2">
      <c r="A325" s="75"/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12.75" customHeight="1" x14ac:dyDescent="0.2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12.75" customHeight="1" x14ac:dyDescent="0.2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12.75" customHeight="1" x14ac:dyDescent="0.2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12.75" customHeight="1" x14ac:dyDescent="0.2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12.75" customHeight="1" x14ac:dyDescent="0.2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12.75" customHeight="1" x14ac:dyDescent="0.2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12.75" customHeight="1" x14ac:dyDescent="0.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12.75" customHeight="1" x14ac:dyDescent="0.2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12.75" customHeight="1" x14ac:dyDescent="0.2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12.75" customHeight="1" x14ac:dyDescent="0.2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12.75" customHeight="1" x14ac:dyDescent="0.2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12.75" customHeight="1" x14ac:dyDescent="0.2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12.75" customHeight="1" x14ac:dyDescent="0.2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12.75" customHeight="1" x14ac:dyDescent="0.2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12.75" customHeight="1" x14ac:dyDescent="0.2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12.75" customHeight="1" x14ac:dyDescent="0.2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12.75" customHeight="1" x14ac:dyDescent="0.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12.75" customHeight="1" x14ac:dyDescent="0.2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12.75" customHeight="1" x14ac:dyDescent="0.2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12.75" customHeight="1" x14ac:dyDescent="0.2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12.75" customHeight="1" x14ac:dyDescent="0.2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12.75" customHeight="1" x14ac:dyDescent="0.2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12.75" customHeight="1" x14ac:dyDescent="0.2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12.75" customHeight="1" x14ac:dyDescent="0.2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12.75" customHeight="1" x14ac:dyDescent="0.2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12.75" customHeight="1" x14ac:dyDescent="0.2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12.75" customHeight="1" x14ac:dyDescent="0.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12.75" customHeight="1" x14ac:dyDescent="0.2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12.75" customHeight="1" x14ac:dyDescent="0.2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12.75" customHeight="1" x14ac:dyDescent="0.2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12.75" customHeight="1" x14ac:dyDescent="0.2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12.75" customHeight="1" x14ac:dyDescent="0.2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12.75" customHeight="1" x14ac:dyDescent="0.2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12.75" customHeight="1" x14ac:dyDescent="0.2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12.75" customHeight="1" x14ac:dyDescent="0.2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12.75" customHeight="1" x14ac:dyDescent="0.2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12.75" customHeight="1" x14ac:dyDescent="0.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12.75" customHeight="1" x14ac:dyDescent="0.2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12.75" customHeight="1" x14ac:dyDescent="0.2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12.75" customHeight="1" x14ac:dyDescent="0.2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12.75" customHeight="1" x14ac:dyDescent="0.2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12.75" customHeight="1" x14ac:dyDescent="0.2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12.75" customHeight="1" x14ac:dyDescent="0.2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12.75" customHeight="1" x14ac:dyDescent="0.2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12.75" customHeight="1" x14ac:dyDescent="0.2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12.75" customHeight="1" x14ac:dyDescent="0.2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12.75" customHeight="1" x14ac:dyDescent="0.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12.75" customHeight="1" x14ac:dyDescent="0.2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12.75" customHeight="1" x14ac:dyDescent="0.2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12.75" customHeight="1" x14ac:dyDescent="0.2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12.75" customHeight="1" x14ac:dyDescent="0.2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12.75" customHeight="1" x14ac:dyDescent="0.2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12.75" customHeight="1" x14ac:dyDescent="0.2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12.75" customHeight="1" x14ac:dyDescent="0.2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12.75" customHeight="1" x14ac:dyDescent="0.2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12.75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12.75" customHeight="1" x14ac:dyDescent="0.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12.75" customHeight="1" x14ac:dyDescent="0.2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12.75" customHeight="1" x14ac:dyDescent="0.2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12.75" customHeight="1" x14ac:dyDescent="0.2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12.75" customHeight="1" x14ac:dyDescent="0.2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12.75" customHeight="1" x14ac:dyDescent="0.2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12.75" customHeight="1" x14ac:dyDescent="0.2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12.75" customHeight="1" x14ac:dyDescent="0.2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12.75" customHeight="1" x14ac:dyDescent="0.2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12.75" customHeight="1" x14ac:dyDescent="0.2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12.75" customHeight="1" x14ac:dyDescent="0.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12.75" customHeight="1" x14ac:dyDescent="0.2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12.75" customHeight="1" x14ac:dyDescent="0.2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12.75" customHeight="1" x14ac:dyDescent="0.2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12.75" customHeight="1" x14ac:dyDescent="0.2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12.75" customHeight="1" x14ac:dyDescent="0.2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12.75" customHeight="1" x14ac:dyDescent="0.2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12.75" customHeight="1" x14ac:dyDescent="0.2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12.75" customHeight="1" x14ac:dyDescent="0.2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12.75" customHeight="1" x14ac:dyDescent="0.2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12.75" customHeight="1" x14ac:dyDescent="0.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12.75" customHeight="1" x14ac:dyDescent="0.2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12.75" customHeight="1" x14ac:dyDescent="0.2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12.75" customHeight="1" x14ac:dyDescent="0.2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12.75" customHeight="1" x14ac:dyDescent="0.2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12.75" customHeight="1" x14ac:dyDescent="0.2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12.75" customHeight="1" x14ac:dyDescent="0.2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12.75" customHeight="1" x14ac:dyDescent="0.2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12.75" customHeight="1" x14ac:dyDescent="0.2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12.75" customHeight="1" x14ac:dyDescent="0.2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12.75" customHeight="1" x14ac:dyDescent="0.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12.75" customHeight="1" x14ac:dyDescent="0.2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12.75" customHeight="1" x14ac:dyDescent="0.2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12.75" customHeight="1" x14ac:dyDescent="0.2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12.75" customHeight="1" x14ac:dyDescent="0.2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12.75" customHeight="1" x14ac:dyDescent="0.2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12.75" customHeight="1" x14ac:dyDescent="0.2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12.75" customHeight="1" x14ac:dyDescent="0.2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12.75" customHeight="1" x14ac:dyDescent="0.2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12.75" customHeight="1" x14ac:dyDescent="0.2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12.75" customHeight="1" x14ac:dyDescent="0.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12.75" customHeight="1" x14ac:dyDescent="0.2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12.75" customHeight="1" x14ac:dyDescent="0.2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12.75" customHeight="1" x14ac:dyDescent="0.2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12.75" customHeight="1" x14ac:dyDescent="0.2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12.75" customHeight="1" x14ac:dyDescent="0.2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12.75" customHeight="1" x14ac:dyDescent="0.2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12.75" customHeight="1" x14ac:dyDescent="0.2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12.75" customHeight="1" x14ac:dyDescent="0.2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12.75" customHeight="1" x14ac:dyDescent="0.2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12.75" customHeigh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12.75" customHeight="1" x14ac:dyDescent="0.2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12.75" customHeight="1" x14ac:dyDescent="0.2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12.75" customHeight="1" x14ac:dyDescent="0.2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12.75" customHeight="1" x14ac:dyDescent="0.2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12.75" customHeight="1" x14ac:dyDescent="0.2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12.75" customHeight="1" x14ac:dyDescent="0.2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12.75" customHeight="1" x14ac:dyDescent="0.2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12.75" customHeight="1" x14ac:dyDescent="0.2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12.75" customHeight="1" x14ac:dyDescent="0.2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12.75" customHeight="1" x14ac:dyDescent="0.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12.75" customHeight="1" x14ac:dyDescent="0.2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12.75" customHeight="1" x14ac:dyDescent="0.2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12.75" customHeight="1" x14ac:dyDescent="0.2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12.75" customHeight="1" x14ac:dyDescent="0.2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12.75" customHeight="1" x14ac:dyDescent="0.2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12.75" customHeight="1" x14ac:dyDescent="0.2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12.75" customHeight="1" x14ac:dyDescent="0.2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12.75" customHeight="1" x14ac:dyDescent="0.2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12.75" customHeight="1" x14ac:dyDescent="0.2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12.75" customHeight="1" x14ac:dyDescent="0.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12.75" customHeight="1" x14ac:dyDescent="0.2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12.75" customHeight="1" x14ac:dyDescent="0.2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12.75" customHeight="1" x14ac:dyDescent="0.2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12.75" customHeight="1" x14ac:dyDescent="0.2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12.75" customHeight="1" x14ac:dyDescent="0.2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12.75" customHeight="1" x14ac:dyDescent="0.2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12.75" customHeight="1" x14ac:dyDescent="0.2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12.75" customHeight="1" x14ac:dyDescent="0.2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12.75" customHeight="1" x14ac:dyDescent="0.2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12.75" customHeight="1" x14ac:dyDescent="0.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12.75" customHeight="1" x14ac:dyDescent="0.2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12.75" customHeight="1" x14ac:dyDescent="0.2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12.75" customHeight="1" x14ac:dyDescent="0.2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12.75" customHeight="1" x14ac:dyDescent="0.2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12.75" customHeight="1" x14ac:dyDescent="0.2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12.75" customHeight="1" x14ac:dyDescent="0.2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12.75" customHeight="1" x14ac:dyDescent="0.2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12.75" customHeight="1" x14ac:dyDescent="0.2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12.75" customHeight="1" x14ac:dyDescent="0.2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12.75" customHeight="1" x14ac:dyDescent="0.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12.75" customHeight="1" x14ac:dyDescent="0.2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12.75" customHeight="1" x14ac:dyDescent="0.2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12.75" customHeight="1" x14ac:dyDescent="0.2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12.75" customHeight="1" x14ac:dyDescent="0.2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12.75" customHeigh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12.75" customHeight="1" x14ac:dyDescent="0.2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12.75" customHeight="1" x14ac:dyDescent="0.2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12.75" customHeight="1" x14ac:dyDescent="0.2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12.75" customHeight="1" x14ac:dyDescent="0.2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12.75" customHeight="1" x14ac:dyDescent="0.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12.75" customHeight="1" x14ac:dyDescent="0.2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12.75" customHeight="1" x14ac:dyDescent="0.2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12.75" customHeight="1" x14ac:dyDescent="0.2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12.75" customHeight="1" x14ac:dyDescent="0.2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12.75" customHeight="1" x14ac:dyDescent="0.2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12.75" customHeight="1" x14ac:dyDescent="0.2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12.75" customHeight="1" x14ac:dyDescent="0.2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12.75" customHeight="1" x14ac:dyDescent="0.2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12.75" customHeight="1" x14ac:dyDescent="0.2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12.75" customHeight="1" x14ac:dyDescent="0.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12.75" customHeight="1" x14ac:dyDescent="0.2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12.75" customHeight="1" x14ac:dyDescent="0.2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12.75" customHeight="1" x14ac:dyDescent="0.2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12.75" customHeight="1" x14ac:dyDescent="0.2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12.75" customHeight="1" x14ac:dyDescent="0.2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12.75" customHeight="1" x14ac:dyDescent="0.2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12.75" customHeight="1" x14ac:dyDescent="0.2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12.75" customHeight="1" x14ac:dyDescent="0.2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12.75" customHeight="1" x14ac:dyDescent="0.2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12.75" customHeight="1" x14ac:dyDescent="0.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12.75" customHeight="1" x14ac:dyDescent="0.2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12.75" customHeight="1" x14ac:dyDescent="0.2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12.75" customHeight="1" x14ac:dyDescent="0.2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12.75" customHeight="1" x14ac:dyDescent="0.2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12.75" customHeight="1" x14ac:dyDescent="0.2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12.75" customHeight="1" x14ac:dyDescent="0.2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12.75" customHeight="1" x14ac:dyDescent="0.2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12.75" customHeight="1" x14ac:dyDescent="0.2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12.75" customHeight="1" x14ac:dyDescent="0.2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12.75" customHeight="1" x14ac:dyDescent="0.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12.75" customHeight="1" x14ac:dyDescent="0.2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12.75" customHeight="1" x14ac:dyDescent="0.2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12.75" customHeight="1" x14ac:dyDescent="0.2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12.75" customHeight="1" x14ac:dyDescent="0.2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12.75" customHeight="1" x14ac:dyDescent="0.2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12.75" customHeight="1" x14ac:dyDescent="0.2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12.75" customHeight="1" x14ac:dyDescent="0.2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12.75" customHeight="1" x14ac:dyDescent="0.2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12.75" customHeight="1" x14ac:dyDescent="0.2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12.75" customHeight="1" x14ac:dyDescent="0.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12.75" customHeight="1" x14ac:dyDescent="0.2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12.75" customHeight="1" x14ac:dyDescent="0.2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12.75" customHeight="1" x14ac:dyDescent="0.2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12.75" customHeight="1" x14ac:dyDescent="0.2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12.75" customHeight="1" x14ac:dyDescent="0.2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12.75" customHeight="1" x14ac:dyDescent="0.2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12.75" customHeight="1" x14ac:dyDescent="0.2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12.75" customHeight="1" x14ac:dyDescent="0.2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12.75" customHeight="1" x14ac:dyDescent="0.2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12.75" customHeight="1" x14ac:dyDescent="0.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12.75" customHeight="1" x14ac:dyDescent="0.2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12.75" customHeight="1" x14ac:dyDescent="0.2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12.75" customHeight="1" x14ac:dyDescent="0.2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12.75" customHeight="1" x14ac:dyDescent="0.2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12.75" customHeight="1" x14ac:dyDescent="0.2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12.75" customHeight="1" x14ac:dyDescent="0.2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12.75" customHeight="1" x14ac:dyDescent="0.2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12.75" customHeight="1" x14ac:dyDescent="0.2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12.75" customHeight="1" x14ac:dyDescent="0.2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12.75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12.75" customHeight="1" x14ac:dyDescent="0.2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12.75" customHeight="1" x14ac:dyDescent="0.2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12.75" customHeight="1" x14ac:dyDescent="0.2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12.75" customHeight="1" x14ac:dyDescent="0.2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12.75" customHeight="1" x14ac:dyDescent="0.2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12.75" customHeight="1" x14ac:dyDescent="0.2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12.75" customHeight="1" x14ac:dyDescent="0.2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12.75" customHeight="1" x14ac:dyDescent="0.2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12.75" customHeight="1" x14ac:dyDescent="0.2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12.75" customHeight="1" x14ac:dyDescent="0.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12.75" customHeight="1" x14ac:dyDescent="0.2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12.75" customHeight="1" x14ac:dyDescent="0.2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12.75" customHeight="1" x14ac:dyDescent="0.2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12.75" customHeight="1" x14ac:dyDescent="0.2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12.75" customHeigh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12.75" customHeight="1" x14ac:dyDescent="0.2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12.75" customHeight="1" x14ac:dyDescent="0.2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12.75" customHeight="1" x14ac:dyDescent="0.2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12.75" customHeight="1" x14ac:dyDescent="0.2">
      <c r="A561" s="75"/>
      <c r="B561" s="6"/>
      <c r="C561" s="126"/>
      <c r="D561" s="126"/>
      <c r="E561" s="126"/>
      <c r="F561" s="6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12.75" customHeight="1" x14ac:dyDescent="0.2">
      <c r="A562" s="75"/>
      <c r="B562" s="6"/>
      <c r="C562" s="126"/>
      <c r="D562" s="126"/>
      <c r="E562" s="126"/>
      <c r="F562" s="6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12.75" customHeight="1" x14ac:dyDescent="0.2">
      <c r="A563" s="75"/>
      <c r="B563" s="6"/>
      <c r="C563" s="126"/>
      <c r="D563" s="126"/>
      <c r="E563" s="126"/>
      <c r="F563" s="6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12.75" customHeight="1" x14ac:dyDescent="0.2">
      <c r="A564" s="75"/>
      <c r="B564" s="6"/>
      <c r="C564" s="126"/>
      <c r="D564" s="126"/>
      <c r="E564" s="126"/>
      <c r="F564" s="6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12.75" customHeight="1" x14ac:dyDescent="0.2">
      <c r="A565" s="75"/>
      <c r="B565" s="6"/>
      <c r="C565" s="126"/>
      <c r="D565" s="126"/>
      <c r="E565" s="126"/>
      <c r="F565" s="6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12.75" customHeight="1" x14ac:dyDescent="0.2">
      <c r="A566" s="75"/>
      <c r="B566" s="6"/>
      <c r="C566" s="126"/>
      <c r="D566" s="126"/>
      <c r="E566" s="126"/>
      <c r="F566" s="6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12.75" customHeight="1" x14ac:dyDescent="0.2">
      <c r="A567" s="75"/>
      <c r="B567" s="6"/>
      <c r="C567" s="126"/>
      <c r="D567" s="126"/>
      <c r="E567" s="126"/>
      <c r="F567" s="6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12.75" customHeight="1" x14ac:dyDescent="0.2">
      <c r="A568" s="75"/>
      <c r="B568" s="6"/>
      <c r="C568" s="126"/>
      <c r="D568" s="126"/>
      <c r="E568" s="126"/>
      <c r="F568" s="6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12.75" customHeight="1" x14ac:dyDescent="0.2">
      <c r="A569" s="75"/>
      <c r="B569" s="6"/>
      <c r="C569" s="126"/>
      <c r="D569" s="126"/>
      <c r="E569" s="126"/>
      <c r="F569" s="6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12.75" customHeight="1" x14ac:dyDescent="0.2">
      <c r="A570" s="75"/>
      <c r="B570" s="6"/>
      <c r="C570" s="126"/>
      <c r="D570" s="126"/>
      <c r="E570" s="126"/>
      <c r="F570" s="6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12.75" customHeight="1" x14ac:dyDescent="0.2">
      <c r="A571" s="75"/>
      <c r="B571" s="6"/>
      <c r="C571" s="126"/>
      <c r="D571" s="126"/>
      <c r="E571" s="126"/>
      <c r="F571" s="6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12.75" customHeight="1" x14ac:dyDescent="0.2">
      <c r="A572" s="75"/>
      <c r="B572" s="6"/>
      <c r="C572" s="126"/>
      <c r="D572" s="126"/>
      <c r="E572" s="126"/>
      <c r="F572" s="6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12.75" customHeight="1" x14ac:dyDescent="0.2">
      <c r="A573" s="75"/>
      <c r="B573" s="6"/>
      <c r="C573" s="126"/>
      <c r="D573" s="126"/>
      <c r="E573" s="126"/>
      <c r="F573" s="6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12.75" customHeight="1" x14ac:dyDescent="0.2">
      <c r="A574" s="75"/>
      <c r="B574" s="6"/>
      <c r="C574" s="126"/>
      <c r="D574" s="126"/>
      <c r="E574" s="126"/>
      <c r="F574" s="6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12.75" customHeight="1" x14ac:dyDescent="0.2">
      <c r="A575" s="75"/>
      <c r="B575" s="6"/>
      <c r="C575" s="126"/>
      <c r="D575" s="126"/>
      <c r="E575" s="126"/>
      <c r="F575" s="6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12.75" customHeight="1" x14ac:dyDescent="0.2">
      <c r="A576" s="75"/>
      <c r="B576" s="6"/>
      <c r="C576" s="126"/>
      <c r="D576" s="126"/>
      <c r="E576" s="126"/>
      <c r="F576" s="6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12.75" customHeight="1" x14ac:dyDescent="0.2">
      <c r="A577" s="75"/>
      <c r="B577" s="6"/>
      <c r="C577" s="126"/>
      <c r="D577" s="126"/>
      <c r="E577" s="126"/>
      <c r="F577" s="6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12.75" customHeight="1" x14ac:dyDescent="0.2">
      <c r="A578" s="75"/>
      <c r="B578" s="6"/>
      <c r="C578" s="126"/>
      <c r="D578" s="126"/>
      <c r="E578" s="126"/>
      <c r="F578" s="6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12.75" customHeight="1" x14ac:dyDescent="0.2">
      <c r="A579" s="75"/>
      <c r="B579" s="6"/>
      <c r="C579" s="126"/>
      <c r="D579" s="126"/>
      <c r="E579" s="126"/>
      <c r="F579" s="6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12.75" customHeight="1" x14ac:dyDescent="0.2">
      <c r="A580" s="75"/>
      <c r="B580" s="6"/>
      <c r="C580" s="126"/>
      <c r="D580" s="126"/>
      <c r="E580" s="126"/>
      <c r="F580" s="6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12.75" customHeight="1" x14ac:dyDescent="0.2">
      <c r="A581" s="75"/>
      <c r="B581" s="6"/>
      <c r="C581" s="126"/>
      <c r="D581" s="126"/>
      <c r="E581" s="126"/>
      <c r="F581" s="6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12.75" customHeight="1" x14ac:dyDescent="0.2">
      <c r="A582" s="75"/>
      <c r="B582" s="6"/>
      <c r="C582" s="126"/>
      <c r="D582" s="126"/>
      <c r="E582" s="126"/>
      <c r="F582" s="6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12.75" customHeight="1" x14ac:dyDescent="0.2">
      <c r="A583" s="75"/>
      <c r="B583" s="6"/>
      <c r="C583" s="126"/>
      <c r="D583" s="126"/>
      <c r="E583" s="126"/>
      <c r="F583" s="6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12.75" customHeight="1" x14ac:dyDescent="0.2">
      <c r="A584" s="75"/>
      <c r="B584" s="6"/>
      <c r="C584" s="126"/>
      <c r="D584" s="126"/>
      <c r="E584" s="126"/>
      <c r="F584" s="6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12.75" customHeight="1" x14ac:dyDescent="0.2">
      <c r="A585" s="75"/>
      <c r="B585" s="6"/>
      <c r="C585" s="126"/>
      <c r="D585" s="126"/>
      <c r="E585" s="126"/>
      <c r="F585" s="6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12.75" customHeight="1" x14ac:dyDescent="0.2">
      <c r="A586" s="75"/>
      <c r="B586" s="6"/>
      <c r="C586" s="126"/>
      <c r="D586" s="126"/>
      <c r="E586" s="126"/>
      <c r="F586" s="6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12.75" customHeight="1" x14ac:dyDescent="0.2">
      <c r="A587" s="75"/>
      <c r="B587" s="6"/>
      <c r="C587" s="126"/>
      <c r="D587" s="126"/>
      <c r="E587" s="126"/>
      <c r="F587" s="6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12.75" customHeight="1" x14ac:dyDescent="0.2">
      <c r="A588" s="75"/>
      <c r="B588" s="6"/>
      <c r="C588" s="126"/>
      <c r="D588" s="126"/>
      <c r="E588" s="126"/>
      <c r="F588" s="6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12.75" customHeight="1" x14ac:dyDescent="0.2">
      <c r="A589" s="75"/>
      <c r="B589" s="6"/>
      <c r="C589" s="126"/>
      <c r="D589" s="126"/>
      <c r="E589" s="126"/>
      <c r="F589" s="6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12.75" customHeight="1" x14ac:dyDescent="0.2">
      <c r="A590" s="75"/>
      <c r="B590" s="6"/>
      <c r="C590" s="126"/>
      <c r="D590" s="126"/>
      <c r="E590" s="126"/>
      <c r="F590" s="6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12.75" customHeight="1" x14ac:dyDescent="0.2">
      <c r="A591" s="75"/>
      <c r="B591" s="6"/>
      <c r="C591" s="126"/>
      <c r="D591" s="126"/>
      <c r="E591" s="126"/>
      <c r="F591" s="6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12.75" customHeight="1" x14ac:dyDescent="0.2">
      <c r="A592" s="75"/>
      <c r="B592" s="6"/>
      <c r="C592" s="126"/>
      <c r="D592" s="126"/>
      <c r="E592" s="126"/>
      <c r="F592" s="6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12.75" customHeight="1" x14ac:dyDescent="0.2">
      <c r="A593" s="75"/>
      <c r="B593" s="6"/>
      <c r="C593" s="126"/>
      <c r="D593" s="126"/>
      <c r="E593" s="126"/>
      <c r="F593" s="6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12.75" customHeight="1" x14ac:dyDescent="0.2">
      <c r="A594" s="75"/>
      <c r="B594" s="6"/>
      <c r="C594" s="126"/>
      <c r="D594" s="126"/>
      <c r="E594" s="126"/>
      <c r="F594" s="6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12.75" customHeight="1" x14ac:dyDescent="0.2">
      <c r="A595" s="75"/>
      <c r="B595" s="6"/>
      <c r="C595" s="126"/>
      <c r="D595" s="126"/>
      <c r="E595" s="126"/>
      <c r="F595" s="6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12.75" customHeight="1" x14ac:dyDescent="0.2">
      <c r="A596" s="75"/>
      <c r="B596" s="6"/>
      <c r="C596" s="126"/>
      <c r="D596" s="126"/>
      <c r="E596" s="126"/>
      <c r="F596" s="6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12.75" customHeight="1" x14ac:dyDescent="0.2">
      <c r="A597" s="75"/>
      <c r="B597" s="6"/>
      <c r="C597" s="126"/>
      <c r="D597" s="126"/>
      <c r="E597" s="126"/>
      <c r="F597" s="6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12.75" customHeight="1" x14ac:dyDescent="0.2">
      <c r="A598" s="75"/>
      <c r="B598" s="6"/>
      <c r="C598" s="126"/>
      <c r="D598" s="126"/>
      <c r="E598" s="126"/>
      <c r="F598" s="6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12.75" customHeight="1" x14ac:dyDescent="0.2">
      <c r="A599" s="75"/>
      <c r="B599" s="6"/>
      <c r="C599" s="126"/>
      <c r="D599" s="126"/>
      <c r="E599" s="126"/>
      <c r="F599" s="6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12.75" customHeight="1" x14ac:dyDescent="0.2">
      <c r="A600" s="75"/>
      <c r="B600" s="6"/>
      <c r="C600" s="126"/>
      <c r="D600" s="126"/>
      <c r="E600" s="126"/>
      <c r="F600" s="6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12.75" customHeight="1" x14ac:dyDescent="0.2">
      <c r="A601" s="75"/>
      <c r="B601" s="6"/>
      <c r="C601" s="126"/>
      <c r="D601" s="126"/>
      <c r="E601" s="126"/>
      <c r="F601" s="6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12.75" customHeight="1" x14ac:dyDescent="0.2">
      <c r="A602" s="75"/>
      <c r="B602" s="6"/>
      <c r="C602" s="126"/>
      <c r="D602" s="126"/>
      <c r="E602" s="126"/>
      <c r="F602" s="6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12.75" customHeight="1" x14ac:dyDescent="0.2">
      <c r="A603" s="75"/>
      <c r="B603" s="6"/>
      <c r="C603" s="126"/>
      <c r="D603" s="126"/>
      <c r="E603" s="126"/>
      <c r="F603" s="6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12.75" customHeight="1" x14ac:dyDescent="0.2">
      <c r="A604" s="75"/>
      <c r="B604" s="6"/>
      <c r="C604" s="126"/>
      <c r="D604" s="126"/>
      <c r="E604" s="126"/>
      <c r="F604" s="6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12.75" customHeight="1" x14ac:dyDescent="0.2">
      <c r="A605" s="75"/>
      <c r="B605" s="6"/>
      <c r="C605" s="126"/>
      <c r="D605" s="126"/>
      <c r="E605" s="126"/>
      <c r="F605" s="6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12.75" customHeight="1" x14ac:dyDescent="0.2">
      <c r="A606" s="75"/>
      <c r="B606" s="6"/>
      <c r="C606" s="126"/>
      <c r="D606" s="126"/>
      <c r="E606" s="126"/>
      <c r="F606" s="6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12.75" customHeight="1" x14ac:dyDescent="0.2">
      <c r="A607" s="75"/>
      <c r="B607" s="6"/>
      <c r="C607" s="126"/>
      <c r="D607" s="126"/>
      <c r="E607" s="126"/>
      <c r="F607" s="6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12.75" customHeight="1" x14ac:dyDescent="0.2">
      <c r="A608" s="75"/>
      <c r="B608" s="6"/>
      <c r="C608" s="126"/>
      <c r="D608" s="126"/>
      <c r="E608" s="126"/>
      <c r="F608" s="6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12.75" customHeight="1" x14ac:dyDescent="0.2">
      <c r="A609" s="75"/>
      <c r="B609" s="6"/>
      <c r="C609" s="126"/>
      <c r="D609" s="126"/>
      <c r="E609" s="126"/>
      <c r="F609" s="6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12.75" customHeight="1" x14ac:dyDescent="0.2">
      <c r="A610" s="75"/>
      <c r="B610" s="6"/>
      <c r="C610" s="126"/>
      <c r="D610" s="126"/>
      <c r="E610" s="126"/>
      <c r="F610" s="6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12.75" customHeight="1" x14ac:dyDescent="0.2">
      <c r="A611" s="75"/>
      <c r="B611" s="6"/>
      <c r="C611" s="126"/>
      <c r="D611" s="126"/>
      <c r="E611" s="126"/>
      <c r="F611" s="6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12.75" customHeight="1" x14ac:dyDescent="0.2">
      <c r="A612" s="75"/>
      <c r="B612" s="6"/>
      <c r="C612" s="126"/>
      <c r="D612" s="126"/>
      <c r="E612" s="126"/>
      <c r="F612" s="6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12.75" customHeight="1" x14ac:dyDescent="0.2">
      <c r="A613" s="75"/>
      <c r="B613" s="6"/>
      <c r="C613" s="126"/>
      <c r="D613" s="126"/>
      <c r="E613" s="126"/>
      <c r="F613" s="6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12.75" customHeight="1" x14ac:dyDescent="0.2">
      <c r="A614" s="75"/>
      <c r="B614" s="6"/>
      <c r="C614" s="126"/>
      <c r="D614" s="126"/>
      <c r="E614" s="126"/>
      <c r="F614" s="6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12.75" customHeight="1" x14ac:dyDescent="0.2">
      <c r="A615" s="75"/>
      <c r="B615" s="6"/>
      <c r="C615" s="126"/>
      <c r="D615" s="126"/>
      <c r="E615" s="126"/>
      <c r="F615" s="6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12.75" customHeight="1" x14ac:dyDescent="0.2">
      <c r="A616" s="75"/>
      <c r="B616" s="6"/>
      <c r="C616" s="126"/>
      <c r="D616" s="126"/>
      <c r="E616" s="126"/>
      <c r="F616" s="6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12.75" customHeight="1" x14ac:dyDescent="0.2">
      <c r="A617" s="75"/>
      <c r="B617" s="6"/>
      <c r="C617" s="126"/>
      <c r="D617" s="126"/>
      <c r="E617" s="126"/>
      <c r="F617" s="6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12.75" customHeight="1" x14ac:dyDescent="0.2">
      <c r="A618" s="75"/>
      <c r="B618" s="6"/>
      <c r="C618" s="126"/>
      <c r="D618" s="126"/>
      <c r="E618" s="126"/>
      <c r="F618" s="6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12.75" customHeight="1" x14ac:dyDescent="0.2">
      <c r="A619" s="75"/>
      <c r="B619" s="6"/>
      <c r="C619" s="126"/>
      <c r="D619" s="126"/>
      <c r="E619" s="126"/>
      <c r="F619" s="6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12.75" customHeight="1" x14ac:dyDescent="0.2">
      <c r="A620" s="75"/>
      <c r="B620" s="6"/>
      <c r="C620" s="126"/>
      <c r="D620" s="126"/>
      <c r="E620" s="126"/>
      <c r="F620" s="6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12.75" customHeight="1" x14ac:dyDescent="0.2">
      <c r="A621" s="75"/>
      <c r="B621" s="6"/>
      <c r="C621" s="126"/>
      <c r="D621" s="126"/>
      <c r="E621" s="126"/>
      <c r="F621" s="6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12.75" customHeight="1" x14ac:dyDescent="0.2">
      <c r="A622" s="75"/>
      <c r="B622" s="6"/>
      <c r="C622" s="126"/>
      <c r="D622" s="126"/>
      <c r="E622" s="126"/>
      <c r="F622" s="6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12.75" customHeight="1" x14ac:dyDescent="0.2">
      <c r="A623" s="75"/>
      <c r="B623" s="6"/>
      <c r="C623" s="126"/>
      <c r="D623" s="126"/>
      <c r="E623" s="126"/>
      <c r="F623" s="6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12.75" customHeight="1" x14ac:dyDescent="0.2">
      <c r="A624" s="75"/>
      <c r="B624" s="6"/>
      <c r="C624" s="126"/>
      <c r="D624" s="126"/>
      <c r="E624" s="126"/>
      <c r="F624" s="6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12.75" customHeight="1" x14ac:dyDescent="0.2">
      <c r="A625" s="75"/>
      <c r="B625" s="6"/>
      <c r="C625" s="126"/>
      <c r="D625" s="126"/>
      <c r="E625" s="126"/>
      <c r="F625" s="6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12.75" customHeight="1" x14ac:dyDescent="0.2">
      <c r="A626" s="75"/>
      <c r="B626" s="6"/>
      <c r="C626" s="126"/>
      <c r="D626" s="126"/>
      <c r="E626" s="126"/>
      <c r="F626" s="6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12.75" customHeight="1" x14ac:dyDescent="0.2">
      <c r="A627" s="75"/>
      <c r="B627" s="6"/>
      <c r="C627" s="126"/>
      <c r="D627" s="126"/>
      <c r="E627" s="126"/>
      <c r="F627" s="6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12.75" customHeight="1" x14ac:dyDescent="0.2">
      <c r="A628" s="75"/>
      <c r="B628" s="6"/>
      <c r="C628" s="126"/>
      <c r="D628" s="126"/>
      <c r="E628" s="126"/>
      <c r="F628" s="6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12.75" customHeight="1" x14ac:dyDescent="0.2">
      <c r="A629" s="75"/>
      <c r="B629" s="6"/>
      <c r="C629" s="126"/>
      <c r="D629" s="126"/>
      <c r="E629" s="126"/>
      <c r="F629" s="6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12.75" customHeight="1" x14ac:dyDescent="0.2">
      <c r="A630" s="75"/>
      <c r="B630" s="6"/>
      <c r="C630" s="126"/>
      <c r="D630" s="126"/>
      <c r="E630" s="126"/>
      <c r="F630" s="6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12.75" customHeight="1" x14ac:dyDescent="0.2">
      <c r="A631" s="75"/>
      <c r="B631" s="6"/>
      <c r="C631" s="126"/>
      <c r="D631" s="126"/>
      <c r="E631" s="126"/>
      <c r="F631" s="6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12.75" customHeight="1" x14ac:dyDescent="0.2">
      <c r="A632" s="75"/>
      <c r="B632" s="6"/>
      <c r="C632" s="126"/>
      <c r="D632" s="126"/>
      <c r="E632" s="126"/>
      <c r="F632" s="6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12.75" customHeight="1" x14ac:dyDescent="0.2">
      <c r="A633" s="75"/>
      <c r="B633" s="6"/>
      <c r="C633" s="126"/>
      <c r="D633" s="126"/>
      <c r="E633" s="126"/>
      <c r="F633" s="6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12.75" customHeight="1" x14ac:dyDescent="0.2">
      <c r="A634" s="75"/>
      <c r="B634" s="6"/>
      <c r="C634" s="126"/>
      <c r="D634" s="126"/>
      <c r="E634" s="126"/>
      <c r="F634" s="6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12.75" customHeight="1" x14ac:dyDescent="0.2">
      <c r="A635" s="75"/>
      <c r="B635" s="6"/>
      <c r="C635" s="126"/>
      <c r="D635" s="126"/>
      <c r="E635" s="126"/>
      <c r="F635" s="6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12.75" customHeight="1" x14ac:dyDescent="0.2">
      <c r="A636" s="75"/>
      <c r="B636" s="6"/>
      <c r="C636" s="126"/>
      <c r="D636" s="126"/>
      <c r="E636" s="126"/>
      <c r="F636" s="6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12.75" customHeight="1" x14ac:dyDescent="0.2">
      <c r="A637" s="75"/>
      <c r="B637" s="6"/>
      <c r="C637" s="126"/>
      <c r="D637" s="126"/>
      <c r="E637" s="126"/>
      <c r="F637" s="6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12.75" customHeight="1" x14ac:dyDescent="0.2">
      <c r="A638" s="75"/>
      <c r="B638" s="6"/>
      <c r="C638" s="126"/>
      <c r="D638" s="126"/>
      <c r="E638" s="126"/>
      <c r="F638" s="6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12.75" customHeight="1" x14ac:dyDescent="0.2">
      <c r="A639" s="75"/>
      <c r="B639" s="6"/>
      <c r="C639" s="126"/>
      <c r="D639" s="126"/>
      <c r="E639" s="126"/>
      <c r="F639" s="6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12.75" customHeight="1" x14ac:dyDescent="0.2">
      <c r="A640" s="75"/>
      <c r="B640" s="6"/>
      <c r="C640" s="126"/>
      <c r="D640" s="126"/>
      <c r="E640" s="126"/>
      <c r="F640" s="6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12.75" customHeight="1" x14ac:dyDescent="0.2">
      <c r="A641" s="75"/>
      <c r="B641" s="6"/>
      <c r="C641" s="126"/>
      <c r="D641" s="126"/>
      <c r="E641" s="126"/>
      <c r="F641" s="6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12.75" customHeight="1" x14ac:dyDescent="0.2">
      <c r="A642" s="75"/>
      <c r="B642" s="6"/>
      <c r="C642" s="126"/>
      <c r="D642" s="126"/>
      <c r="E642" s="126"/>
      <c r="F642" s="6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12.75" customHeight="1" x14ac:dyDescent="0.2">
      <c r="A643" s="75"/>
      <c r="B643" s="6"/>
      <c r="C643" s="126"/>
      <c r="D643" s="126"/>
      <c r="E643" s="126"/>
      <c r="F643" s="6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12.75" customHeight="1" x14ac:dyDescent="0.2">
      <c r="A644" s="75"/>
      <c r="B644" s="6"/>
      <c r="C644" s="126"/>
      <c r="D644" s="126"/>
      <c r="E644" s="126"/>
      <c r="F644" s="6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12.75" customHeight="1" x14ac:dyDescent="0.2">
      <c r="A645" s="75"/>
      <c r="B645" s="6"/>
      <c r="C645" s="126"/>
      <c r="D645" s="126"/>
      <c r="E645" s="126"/>
      <c r="F645" s="6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12.75" customHeight="1" x14ac:dyDescent="0.2">
      <c r="A646" s="75"/>
      <c r="B646" s="6"/>
      <c r="C646" s="126"/>
      <c r="D646" s="126"/>
      <c r="E646" s="126"/>
      <c r="F646" s="6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12.75" customHeight="1" x14ac:dyDescent="0.2">
      <c r="A647" s="75"/>
      <c r="B647" s="6"/>
      <c r="C647" s="126"/>
      <c r="D647" s="126"/>
      <c r="E647" s="126"/>
      <c r="F647" s="6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12.75" customHeight="1" x14ac:dyDescent="0.2">
      <c r="A648" s="75"/>
      <c r="B648" s="6"/>
      <c r="C648" s="126"/>
      <c r="D648" s="126"/>
      <c r="E648" s="126"/>
      <c r="F648" s="6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12.75" customHeight="1" x14ac:dyDescent="0.2">
      <c r="A649" s="75"/>
      <c r="B649" s="6"/>
      <c r="C649" s="126"/>
      <c r="D649" s="126"/>
      <c r="E649" s="126"/>
      <c r="F649" s="6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12.75" customHeight="1" x14ac:dyDescent="0.2">
      <c r="A650" s="75"/>
      <c r="B650" s="6"/>
      <c r="C650" s="126"/>
      <c r="D650" s="126"/>
      <c r="E650" s="126"/>
      <c r="F650" s="6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12.75" customHeight="1" x14ac:dyDescent="0.2">
      <c r="A651" s="75"/>
      <c r="B651" s="6"/>
      <c r="C651" s="126"/>
      <c r="D651" s="126"/>
      <c r="E651" s="126"/>
      <c r="F651" s="6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12.75" customHeight="1" x14ac:dyDescent="0.2">
      <c r="A652" s="75"/>
      <c r="B652" s="6"/>
      <c r="C652" s="126"/>
      <c r="D652" s="126"/>
      <c r="E652" s="126"/>
      <c r="F652" s="6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12.75" customHeight="1" x14ac:dyDescent="0.2">
      <c r="A653" s="75"/>
      <c r="B653" s="6"/>
      <c r="C653" s="126"/>
      <c r="D653" s="126"/>
      <c r="E653" s="126"/>
      <c r="F653" s="6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12.75" customHeight="1" x14ac:dyDescent="0.2">
      <c r="A654" s="75"/>
      <c r="B654" s="6"/>
      <c r="C654" s="126"/>
      <c r="D654" s="126"/>
      <c r="E654" s="126"/>
      <c r="F654" s="6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12.75" customHeight="1" x14ac:dyDescent="0.2">
      <c r="A655" s="75"/>
      <c r="B655" s="6"/>
      <c r="C655" s="126"/>
      <c r="D655" s="126"/>
      <c r="E655" s="126"/>
      <c r="F655" s="6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12.75" customHeight="1" x14ac:dyDescent="0.2">
      <c r="A656" s="75"/>
      <c r="B656" s="6"/>
      <c r="C656" s="126"/>
      <c r="D656" s="126"/>
      <c r="E656" s="126"/>
      <c r="F656" s="6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12.75" customHeight="1" x14ac:dyDescent="0.2">
      <c r="A657" s="75"/>
      <c r="B657" s="6"/>
      <c r="C657" s="126"/>
      <c r="D657" s="126"/>
      <c r="E657" s="126"/>
      <c r="F657" s="6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12.75" customHeight="1" x14ac:dyDescent="0.2">
      <c r="A658" s="75"/>
      <c r="B658" s="6"/>
      <c r="C658" s="126"/>
      <c r="D658" s="126"/>
      <c r="E658" s="126"/>
      <c r="F658" s="6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12.75" customHeight="1" x14ac:dyDescent="0.2">
      <c r="A659" s="75"/>
      <c r="B659" s="6"/>
      <c r="C659" s="126"/>
      <c r="D659" s="126"/>
      <c r="E659" s="126"/>
      <c r="F659" s="6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12.75" customHeight="1" x14ac:dyDescent="0.2">
      <c r="A660" s="75"/>
      <c r="B660" s="6"/>
      <c r="C660" s="126"/>
      <c r="D660" s="126"/>
      <c r="E660" s="126"/>
      <c r="F660" s="6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12.75" customHeight="1" x14ac:dyDescent="0.2">
      <c r="A661" s="75"/>
      <c r="B661" s="6"/>
      <c r="C661" s="126"/>
      <c r="D661" s="126"/>
      <c r="E661" s="126"/>
      <c r="F661" s="6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12.75" customHeight="1" x14ac:dyDescent="0.2">
      <c r="A662" s="75"/>
      <c r="B662" s="6"/>
      <c r="C662" s="126"/>
      <c r="D662" s="126"/>
      <c r="E662" s="126"/>
      <c r="F662" s="6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12.75" customHeight="1" x14ac:dyDescent="0.2">
      <c r="A663" s="75"/>
      <c r="B663" s="6"/>
      <c r="C663" s="126"/>
      <c r="D663" s="126"/>
      <c r="E663" s="126"/>
      <c r="F663" s="6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12.75" customHeight="1" x14ac:dyDescent="0.2">
      <c r="A664" s="75"/>
      <c r="B664" s="6"/>
      <c r="C664" s="126"/>
      <c r="D664" s="126"/>
      <c r="E664" s="126"/>
      <c r="F664" s="6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12.75" customHeight="1" x14ac:dyDescent="0.2">
      <c r="A665" s="75"/>
      <c r="B665" s="6"/>
      <c r="C665" s="126"/>
      <c r="D665" s="126"/>
      <c r="E665" s="126"/>
      <c r="F665" s="6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12.75" customHeight="1" x14ac:dyDescent="0.2">
      <c r="A666" s="75"/>
      <c r="B666" s="6"/>
      <c r="C666" s="126"/>
      <c r="D666" s="126"/>
      <c r="E666" s="126"/>
      <c r="F666" s="6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12.75" customHeight="1" x14ac:dyDescent="0.2">
      <c r="A667" s="75"/>
      <c r="B667" s="6"/>
      <c r="C667" s="126"/>
      <c r="D667" s="126"/>
      <c r="E667" s="126"/>
      <c r="F667" s="6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12.75" customHeight="1" x14ac:dyDescent="0.2">
      <c r="A668" s="75"/>
      <c r="B668" s="6"/>
      <c r="C668" s="126"/>
      <c r="D668" s="126"/>
      <c r="E668" s="126"/>
      <c r="F668" s="6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12.75" customHeight="1" x14ac:dyDescent="0.2">
      <c r="A669" s="75"/>
      <c r="B669" s="6"/>
      <c r="C669" s="126"/>
      <c r="D669" s="126"/>
      <c r="E669" s="126"/>
      <c r="F669" s="6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12.75" customHeight="1" x14ac:dyDescent="0.2">
      <c r="A670" s="75"/>
      <c r="B670" s="6"/>
      <c r="C670" s="126"/>
      <c r="D670" s="126"/>
      <c r="E670" s="126"/>
      <c r="F670" s="6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12.75" customHeight="1" x14ac:dyDescent="0.2">
      <c r="A671" s="75"/>
      <c r="B671" s="6"/>
      <c r="C671" s="126"/>
      <c r="D671" s="126"/>
      <c r="E671" s="126"/>
      <c r="F671" s="6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12.75" customHeight="1" x14ac:dyDescent="0.2">
      <c r="A672" s="75"/>
      <c r="B672" s="6"/>
      <c r="C672" s="126"/>
      <c r="D672" s="126"/>
      <c r="E672" s="126"/>
      <c r="F672" s="6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12.75" customHeight="1" x14ac:dyDescent="0.2">
      <c r="A673" s="75"/>
      <c r="B673" s="6"/>
      <c r="C673" s="126"/>
      <c r="D673" s="126"/>
      <c r="E673" s="126"/>
      <c r="F673" s="6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12.75" customHeight="1" x14ac:dyDescent="0.2">
      <c r="A674" s="75"/>
      <c r="B674" s="6"/>
      <c r="C674" s="126"/>
      <c r="D674" s="126"/>
      <c r="E674" s="126"/>
      <c r="F674" s="6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12.75" customHeight="1" x14ac:dyDescent="0.2">
      <c r="A675" s="75"/>
      <c r="B675" s="6"/>
      <c r="C675" s="126"/>
      <c r="D675" s="126"/>
      <c r="E675" s="126"/>
      <c r="F675" s="6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12.75" customHeight="1" x14ac:dyDescent="0.2">
      <c r="A676" s="75"/>
      <c r="B676" s="6"/>
      <c r="C676" s="126"/>
      <c r="D676" s="126"/>
      <c r="E676" s="126"/>
      <c r="F676" s="6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12.75" customHeight="1" x14ac:dyDescent="0.2">
      <c r="A677" s="75"/>
      <c r="B677" s="6"/>
      <c r="C677" s="126"/>
      <c r="D677" s="126"/>
      <c r="E677" s="126"/>
      <c r="F677" s="6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12.75" customHeight="1" x14ac:dyDescent="0.2">
      <c r="A678" s="75"/>
      <c r="B678" s="6"/>
      <c r="C678" s="126"/>
      <c r="D678" s="126"/>
      <c r="E678" s="126"/>
      <c r="F678" s="6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12.75" customHeight="1" x14ac:dyDescent="0.2">
      <c r="A679" s="75"/>
      <c r="B679" s="6"/>
      <c r="C679" s="126"/>
      <c r="D679" s="126"/>
      <c r="E679" s="126"/>
      <c r="F679" s="6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12.75" customHeight="1" x14ac:dyDescent="0.2">
      <c r="A680" s="75"/>
      <c r="B680" s="6"/>
      <c r="C680" s="126"/>
      <c r="D680" s="126"/>
      <c r="E680" s="126"/>
      <c r="F680" s="6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12.75" customHeight="1" x14ac:dyDescent="0.2">
      <c r="A681" s="75"/>
      <c r="B681" s="6"/>
      <c r="C681" s="126"/>
      <c r="D681" s="126"/>
      <c r="E681" s="126"/>
      <c r="F681" s="6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12.75" customHeight="1" x14ac:dyDescent="0.2">
      <c r="A682" s="75"/>
      <c r="B682" s="6"/>
      <c r="C682" s="126"/>
      <c r="D682" s="126"/>
      <c r="E682" s="126"/>
      <c r="F682" s="6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12.75" customHeight="1" x14ac:dyDescent="0.2">
      <c r="A683" s="75"/>
      <c r="B683" s="6"/>
      <c r="C683" s="126"/>
      <c r="D683" s="126"/>
      <c r="E683" s="126"/>
      <c r="F683" s="6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12.75" customHeight="1" x14ac:dyDescent="0.2">
      <c r="A684" s="75"/>
      <c r="B684" s="6"/>
      <c r="C684" s="126"/>
      <c r="D684" s="126"/>
      <c r="E684" s="126"/>
      <c r="F684" s="6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12.75" customHeight="1" x14ac:dyDescent="0.2">
      <c r="A685" s="75"/>
      <c r="B685" s="6"/>
      <c r="C685" s="126"/>
      <c r="D685" s="126"/>
      <c r="E685" s="126"/>
      <c r="F685" s="6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12.75" customHeight="1" x14ac:dyDescent="0.2">
      <c r="A686" s="75"/>
      <c r="B686" s="6"/>
      <c r="C686" s="126"/>
      <c r="D686" s="126"/>
      <c r="E686" s="126"/>
      <c r="F686" s="6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12.75" customHeight="1" x14ac:dyDescent="0.2">
      <c r="A687" s="75"/>
      <c r="B687" s="6"/>
      <c r="C687" s="126"/>
      <c r="D687" s="126"/>
      <c r="E687" s="126"/>
      <c r="F687" s="6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12.75" customHeight="1" x14ac:dyDescent="0.2">
      <c r="A688" s="75"/>
      <c r="B688" s="6"/>
      <c r="C688" s="126"/>
      <c r="D688" s="126"/>
      <c r="E688" s="126"/>
      <c r="F688" s="6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12.75" customHeight="1" x14ac:dyDescent="0.2">
      <c r="A689" s="75"/>
      <c r="B689" s="6"/>
      <c r="C689" s="126"/>
      <c r="D689" s="126"/>
      <c r="E689" s="126"/>
      <c r="F689" s="6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12.75" customHeight="1" x14ac:dyDescent="0.2">
      <c r="A690" s="75"/>
      <c r="B690" s="6"/>
      <c r="C690" s="126"/>
      <c r="D690" s="126"/>
      <c r="E690" s="126"/>
      <c r="F690" s="6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12.75" customHeight="1" x14ac:dyDescent="0.2">
      <c r="A691" s="75"/>
      <c r="B691" s="6"/>
      <c r="C691" s="126"/>
      <c r="D691" s="126"/>
      <c r="E691" s="126"/>
      <c r="F691" s="6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12.75" customHeight="1" x14ac:dyDescent="0.2">
      <c r="A692" s="75"/>
      <c r="B692" s="6"/>
      <c r="C692" s="126"/>
      <c r="D692" s="126"/>
      <c r="E692" s="126"/>
      <c r="F692" s="6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12.75" customHeight="1" x14ac:dyDescent="0.2">
      <c r="A693" s="75"/>
      <c r="B693" s="6"/>
      <c r="C693" s="126"/>
      <c r="D693" s="126"/>
      <c r="E693" s="126"/>
      <c r="F693" s="6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12.75" customHeight="1" x14ac:dyDescent="0.2">
      <c r="A694" s="75"/>
      <c r="B694" s="6"/>
      <c r="C694" s="126"/>
      <c r="D694" s="126"/>
      <c r="E694" s="126"/>
      <c r="F694" s="6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12.75" customHeight="1" x14ac:dyDescent="0.2">
      <c r="A695" s="75"/>
      <c r="B695" s="6"/>
      <c r="C695" s="126"/>
      <c r="D695" s="126"/>
      <c r="E695" s="126"/>
      <c r="F695" s="6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12.75" customHeight="1" x14ac:dyDescent="0.2">
      <c r="A696" s="75"/>
      <c r="B696" s="6"/>
      <c r="C696" s="126"/>
      <c r="D696" s="126"/>
      <c r="E696" s="126"/>
      <c r="F696" s="6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12.75" customHeight="1" x14ac:dyDescent="0.2">
      <c r="A697" s="75"/>
      <c r="B697" s="6"/>
      <c r="C697" s="126"/>
      <c r="D697" s="126"/>
      <c r="E697" s="126"/>
      <c r="F697" s="6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12.75" customHeight="1" x14ac:dyDescent="0.2">
      <c r="A698" s="75"/>
      <c r="B698" s="6"/>
      <c r="C698" s="126"/>
      <c r="D698" s="126"/>
      <c r="E698" s="126"/>
      <c r="F698" s="6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12.75" customHeight="1" x14ac:dyDescent="0.2">
      <c r="A699" s="75"/>
      <c r="B699" s="6"/>
      <c r="C699" s="126"/>
      <c r="D699" s="126"/>
      <c r="E699" s="126"/>
      <c r="F699" s="6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12.75" customHeight="1" x14ac:dyDescent="0.2">
      <c r="A700" s="75"/>
      <c r="B700" s="6"/>
      <c r="C700" s="126"/>
      <c r="D700" s="126"/>
      <c r="E700" s="126"/>
      <c r="F700" s="6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12.75" customHeight="1" x14ac:dyDescent="0.2">
      <c r="A701" s="75"/>
      <c r="B701" s="6"/>
      <c r="C701" s="126"/>
      <c r="D701" s="126"/>
      <c r="E701" s="126"/>
      <c r="F701" s="6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12.75" customHeight="1" x14ac:dyDescent="0.2">
      <c r="A702" s="75"/>
      <c r="B702" s="6"/>
      <c r="C702" s="126"/>
      <c r="D702" s="126"/>
      <c r="E702" s="126"/>
      <c r="F702" s="6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12.75" customHeight="1" x14ac:dyDescent="0.2">
      <c r="A703" s="75"/>
      <c r="B703" s="6"/>
      <c r="C703" s="126"/>
      <c r="D703" s="126"/>
      <c r="E703" s="126"/>
      <c r="F703" s="6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12.75" customHeight="1" x14ac:dyDescent="0.2">
      <c r="A704" s="75"/>
      <c r="B704" s="6"/>
      <c r="C704" s="126"/>
      <c r="D704" s="126"/>
      <c r="E704" s="126"/>
      <c r="F704" s="6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12.75" customHeight="1" x14ac:dyDescent="0.2">
      <c r="A705" s="75"/>
      <c r="B705" s="6"/>
      <c r="C705" s="126"/>
      <c r="D705" s="126"/>
      <c r="E705" s="126"/>
      <c r="F705" s="6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12.75" customHeight="1" x14ac:dyDescent="0.2">
      <c r="A706" s="75"/>
      <c r="B706" s="6"/>
      <c r="C706" s="126"/>
      <c r="D706" s="126"/>
      <c r="E706" s="126"/>
      <c r="F706" s="6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12.75" customHeight="1" x14ac:dyDescent="0.2">
      <c r="A707" s="75"/>
      <c r="B707" s="6"/>
      <c r="C707" s="126"/>
      <c r="D707" s="126"/>
      <c r="E707" s="126"/>
      <c r="F707" s="6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12.75" customHeight="1" x14ac:dyDescent="0.2">
      <c r="A708" s="75"/>
      <c r="B708" s="6"/>
      <c r="C708" s="126"/>
      <c r="D708" s="126"/>
      <c r="E708" s="126"/>
      <c r="F708" s="6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12.75" customHeight="1" x14ac:dyDescent="0.2">
      <c r="A709" s="75"/>
      <c r="B709" s="6"/>
      <c r="C709" s="126"/>
      <c r="D709" s="126"/>
      <c r="E709" s="126"/>
      <c r="F709" s="6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12.75" customHeight="1" x14ac:dyDescent="0.2">
      <c r="A710" s="75"/>
      <c r="B710" s="6"/>
      <c r="C710" s="126"/>
      <c r="D710" s="126"/>
      <c r="E710" s="126"/>
      <c r="F710" s="6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12.75" customHeight="1" x14ac:dyDescent="0.2">
      <c r="A711" s="75"/>
      <c r="B711" s="6"/>
      <c r="C711" s="126"/>
      <c r="D711" s="126"/>
      <c r="E711" s="126"/>
      <c r="F711" s="6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12.75" customHeight="1" x14ac:dyDescent="0.2">
      <c r="A712" s="75"/>
      <c r="B712" s="6"/>
      <c r="C712" s="126"/>
      <c r="D712" s="126"/>
      <c r="E712" s="126"/>
      <c r="F712" s="6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12.75" customHeight="1" x14ac:dyDescent="0.2">
      <c r="A713" s="75"/>
      <c r="B713" s="6"/>
      <c r="C713" s="126"/>
      <c r="D713" s="126"/>
      <c r="E713" s="126"/>
      <c r="F713" s="6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12.75" customHeight="1" x14ac:dyDescent="0.2">
      <c r="A714" s="75"/>
      <c r="B714" s="6"/>
      <c r="C714" s="126"/>
      <c r="D714" s="126"/>
      <c r="E714" s="126"/>
      <c r="F714" s="6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12.75" customHeight="1" x14ac:dyDescent="0.2">
      <c r="A715" s="75"/>
      <c r="B715" s="6"/>
      <c r="C715" s="126"/>
      <c r="D715" s="126"/>
      <c r="E715" s="126"/>
      <c r="F715" s="6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12.75" customHeight="1" x14ac:dyDescent="0.2">
      <c r="A716" s="75"/>
      <c r="B716" s="6"/>
      <c r="C716" s="126"/>
      <c r="D716" s="126"/>
      <c r="E716" s="126"/>
      <c r="F716" s="6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12.75" customHeight="1" x14ac:dyDescent="0.2">
      <c r="A717" s="75"/>
      <c r="B717" s="6"/>
      <c r="C717" s="126"/>
      <c r="D717" s="126"/>
      <c r="E717" s="126"/>
      <c r="F717" s="6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12.75" customHeight="1" x14ac:dyDescent="0.2">
      <c r="A718" s="75"/>
      <c r="B718" s="6"/>
      <c r="C718" s="126"/>
      <c r="D718" s="126"/>
      <c r="E718" s="126"/>
      <c r="F718" s="6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12.75" customHeight="1" x14ac:dyDescent="0.2">
      <c r="A719" s="75"/>
      <c r="B719" s="6"/>
      <c r="C719" s="126"/>
      <c r="D719" s="126"/>
      <c r="E719" s="126"/>
      <c r="F719" s="6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12.75" customHeight="1" x14ac:dyDescent="0.2">
      <c r="A720" s="75"/>
      <c r="B720" s="6"/>
      <c r="C720" s="126"/>
      <c r="D720" s="126"/>
      <c r="E720" s="126"/>
      <c r="F720" s="6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12.75" customHeight="1" x14ac:dyDescent="0.2">
      <c r="A721" s="75"/>
      <c r="B721" s="6"/>
      <c r="C721" s="126"/>
      <c r="D721" s="126"/>
      <c r="E721" s="126"/>
      <c r="F721" s="6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12.75" customHeight="1" x14ac:dyDescent="0.2">
      <c r="A722" s="75"/>
      <c r="B722" s="6"/>
      <c r="C722" s="126"/>
      <c r="D722" s="126"/>
      <c r="E722" s="126"/>
      <c r="F722" s="6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12.75" customHeight="1" x14ac:dyDescent="0.2">
      <c r="A723" s="75"/>
      <c r="B723" s="6"/>
      <c r="C723" s="126"/>
      <c r="D723" s="126"/>
      <c r="E723" s="126"/>
      <c r="F723" s="6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12.75" customHeight="1" x14ac:dyDescent="0.2">
      <c r="A724" s="75"/>
      <c r="B724" s="6"/>
      <c r="C724" s="126"/>
      <c r="D724" s="126"/>
      <c r="E724" s="126"/>
      <c r="F724" s="6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12.75" customHeight="1" x14ac:dyDescent="0.2">
      <c r="A725" s="75"/>
      <c r="B725" s="6"/>
      <c r="C725" s="126"/>
      <c r="D725" s="126"/>
      <c r="E725" s="126"/>
      <c r="F725" s="6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12.75" customHeight="1" x14ac:dyDescent="0.2">
      <c r="A726" s="75"/>
      <c r="B726" s="6"/>
      <c r="C726" s="126"/>
      <c r="D726" s="126"/>
      <c r="E726" s="126"/>
      <c r="F726" s="6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12.75" customHeight="1" x14ac:dyDescent="0.2">
      <c r="A727" s="75"/>
      <c r="B727" s="6"/>
      <c r="C727" s="126"/>
      <c r="D727" s="126"/>
      <c r="E727" s="126"/>
      <c r="F727" s="6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12.75" customHeight="1" x14ac:dyDescent="0.2">
      <c r="A728" s="75"/>
      <c r="B728" s="6"/>
      <c r="C728" s="126"/>
      <c r="D728" s="126"/>
      <c r="E728" s="126"/>
      <c r="F728" s="6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12.75" customHeight="1" x14ac:dyDescent="0.2">
      <c r="A729" s="75"/>
      <c r="B729" s="6"/>
      <c r="C729" s="126"/>
      <c r="D729" s="126"/>
      <c r="E729" s="126"/>
      <c r="F729" s="6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12.75" customHeight="1" x14ac:dyDescent="0.2">
      <c r="A730" s="75"/>
      <c r="B730" s="6"/>
      <c r="C730" s="126"/>
      <c r="D730" s="126"/>
      <c r="E730" s="126"/>
      <c r="F730" s="6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12.75" customHeight="1" x14ac:dyDescent="0.2">
      <c r="A731" s="75"/>
      <c r="B731" s="6"/>
      <c r="C731" s="126"/>
      <c r="D731" s="126"/>
      <c r="E731" s="126"/>
      <c r="F731" s="6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12.75" customHeight="1" x14ac:dyDescent="0.2">
      <c r="A732" s="75"/>
      <c r="B732" s="6"/>
      <c r="C732" s="126"/>
      <c r="D732" s="126"/>
      <c r="E732" s="126"/>
      <c r="F732" s="6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12.75" customHeight="1" x14ac:dyDescent="0.2">
      <c r="A733" s="75"/>
      <c r="B733" s="6"/>
      <c r="C733" s="126"/>
      <c r="D733" s="126"/>
      <c r="E733" s="126"/>
      <c r="F733" s="6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12.75" customHeight="1" x14ac:dyDescent="0.2">
      <c r="A734" s="75"/>
      <c r="B734" s="6"/>
      <c r="C734" s="126"/>
      <c r="D734" s="126"/>
      <c r="E734" s="126"/>
      <c r="F734" s="6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12.75" customHeight="1" x14ac:dyDescent="0.2">
      <c r="A735" s="75"/>
      <c r="B735" s="6"/>
      <c r="C735" s="126"/>
      <c r="D735" s="126"/>
      <c r="E735" s="126"/>
      <c r="F735" s="6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12.75" customHeight="1" x14ac:dyDescent="0.2">
      <c r="A736" s="75"/>
      <c r="B736" s="6"/>
      <c r="C736" s="126"/>
      <c r="D736" s="126"/>
      <c r="E736" s="126"/>
      <c r="F736" s="6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12.75" customHeight="1" x14ac:dyDescent="0.2">
      <c r="A737" s="75"/>
      <c r="B737" s="6"/>
      <c r="C737" s="126"/>
      <c r="D737" s="126"/>
      <c r="E737" s="126"/>
      <c r="F737" s="6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12.75" customHeight="1" x14ac:dyDescent="0.2">
      <c r="A738" s="75"/>
      <c r="B738" s="6"/>
      <c r="C738" s="126"/>
      <c r="D738" s="126"/>
      <c r="E738" s="126"/>
      <c r="F738" s="6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12.75" customHeight="1" x14ac:dyDescent="0.2">
      <c r="A739" s="75"/>
      <c r="B739" s="6"/>
      <c r="C739" s="126"/>
      <c r="D739" s="126"/>
      <c r="E739" s="126"/>
      <c r="F739" s="6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12.75" customHeight="1" x14ac:dyDescent="0.2">
      <c r="A740" s="75"/>
      <c r="B740" s="6"/>
      <c r="C740" s="126"/>
      <c r="D740" s="126"/>
      <c r="E740" s="126"/>
      <c r="F740" s="6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12.75" customHeight="1" x14ac:dyDescent="0.2">
      <c r="A741" s="75"/>
      <c r="B741" s="6"/>
      <c r="C741" s="126"/>
      <c r="D741" s="126"/>
      <c r="E741" s="126"/>
      <c r="F741" s="6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12.75" customHeight="1" x14ac:dyDescent="0.2">
      <c r="A742" s="75"/>
      <c r="B742" s="6"/>
      <c r="C742" s="126"/>
      <c r="D742" s="126"/>
      <c r="E742" s="126"/>
      <c r="F742" s="6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12.75" customHeight="1" x14ac:dyDescent="0.2">
      <c r="A743" s="75"/>
      <c r="B743" s="6"/>
      <c r="C743" s="126"/>
      <c r="D743" s="126"/>
      <c r="E743" s="126"/>
      <c r="F743" s="6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12.75" customHeight="1" x14ac:dyDescent="0.2">
      <c r="A744" s="75"/>
      <c r="B744" s="6"/>
      <c r="C744" s="126"/>
      <c r="D744" s="126"/>
      <c r="E744" s="126"/>
      <c r="F744" s="6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12.75" customHeight="1" x14ac:dyDescent="0.2">
      <c r="A745" s="75"/>
      <c r="B745" s="6"/>
      <c r="C745" s="126"/>
      <c r="D745" s="126"/>
      <c r="E745" s="126"/>
      <c r="F745" s="6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12.75" customHeight="1" x14ac:dyDescent="0.2">
      <c r="A746" s="75"/>
      <c r="B746" s="6"/>
      <c r="C746" s="126"/>
      <c r="D746" s="126"/>
      <c r="E746" s="126"/>
      <c r="F746" s="6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12.75" customHeight="1" x14ac:dyDescent="0.2">
      <c r="A747" s="75"/>
      <c r="B747" s="6"/>
      <c r="C747" s="126"/>
      <c r="D747" s="126"/>
      <c r="E747" s="126"/>
      <c r="F747" s="6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12.75" customHeight="1" x14ac:dyDescent="0.2">
      <c r="A748" s="75"/>
      <c r="B748" s="6"/>
      <c r="C748" s="126"/>
      <c r="D748" s="126"/>
      <c r="E748" s="126"/>
      <c r="F748" s="6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12.75" customHeight="1" x14ac:dyDescent="0.2">
      <c r="A749" s="75"/>
      <c r="B749" s="6"/>
      <c r="C749" s="126"/>
      <c r="D749" s="126"/>
      <c r="E749" s="126"/>
      <c r="F749" s="6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12.75" customHeight="1" x14ac:dyDescent="0.2">
      <c r="A750" s="75"/>
      <c r="B750" s="6"/>
      <c r="C750" s="126"/>
      <c r="D750" s="126"/>
      <c r="E750" s="126"/>
      <c r="F750" s="6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12.75" customHeight="1" x14ac:dyDescent="0.2">
      <c r="A751" s="75"/>
      <c r="B751" s="6"/>
      <c r="C751" s="126"/>
      <c r="D751" s="126"/>
      <c r="E751" s="126"/>
      <c r="F751" s="6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12.75" customHeight="1" x14ac:dyDescent="0.2">
      <c r="A752" s="75"/>
      <c r="B752" s="6"/>
      <c r="C752" s="126"/>
      <c r="D752" s="126"/>
      <c r="E752" s="126"/>
      <c r="F752" s="6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12.75" customHeight="1" x14ac:dyDescent="0.2">
      <c r="A753" s="75"/>
      <c r="B753" s="6"/>
      <c r="C753" s="126"/>
      <c r="D753" s="126"/>
      <c r="E753" s="126"/>
      <c r="F753" s="6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12.75" customHeight="1" x14ac:dyDescent="0.2">
      <c r="A754" s="75"/>
      <c r="B754" s="6"/>
      <c r="C754" s="126"/>
      <c r="D754" s="126"/>
      <c r="E754" s="126"/>
      <c r="F754" s="6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12.75" customHeight="1" x14ac:dyDescent="0.2">
      <c r="A755" s="75"/>
      <c r="B755" s="6"/>
      <c r="C755" s="126"/>
      <c r="D755" s="126"/>
      <c r="E755" s="126"/>
      <c r="F755" s="6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12.75" customHeight="1" x14ac:dyDescent="0.2">
      <c r="A756" s="75"/>
      <c r="B756" s="6"/>
      <c r="C756" s="126"/>
      <c r="D756" s="126"/>
      <c r="E756" s="126"/>
      <c r="F756" s="6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12.75" customHeight="1" x14ac:dyDescent="0.2">
      <c r="A757" s="75"/>
      <c r="B757" s="6"/>
      <c r="C757" s="126"/>
      <c r="D757" s="126"/>
      <c r="E757" s="126"/>
      <c r="F757" s="6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12.75" customHeight="1" x14ac:dyDescent="0.2">
      <c r="A758" s="75"/>
      <c r="B758" s="6"/>
      <c r="C758" s="126"/>
      <c r="D758" s="126"/>
      <c r="E758" s="126"/>
      <c r="F758" s="6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12.75" customHeight="1" x14ac:dyDescent="0.2">
      <c r="A759" s="75"/>
      <c r="B759" s="6"/>
      <c r="C759" s="126"/>
      <c r="D759" s="126"/>
      <c r="E759" s="126"/>
      <c r="F759" s="6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12.75" customHeight="1" x14ac:dyDescent="0.2">
      <c r="A760" s="75"/>
      <c r="B760" s="6"/>
      <c r="C760" s="126"/>
      <c r="D760" s="126"/>
      <c r="E760" s="126"/>
      <c r="F760" s="6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12.75" customHeight="1" x14ac:dyDescent="0.2">
      <c r="A761" s="75"/>
      <c r="B761" s="6"/>
      <c r="C761" s="126"/>
      <c r="D761" s="126"/>
      <c r="E761" s="126"/>
      <c r="F761" s="6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12.75" customHeight="1" x14ac:dyDescent="0.2">
      <c r="A762" s="75"/>
      <c r="B762" s="6"/>
      <c r="C762" s="126"/>
      <c r="D762" s="126"/>
      <c r="E762" s="126"/>
      <c r="F762" s="6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12.75" customHeight="1" x14ac:dyDescent="0.2">
      <c r="A763" s="75"/>
      <c r="B763" s="6"/>
      <c r="C763" s="126"/>
      <c r="D763" s="126"/>
      <c r="E763" s="126"/>
      <c r="F763" s="6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12.75" customHeight="1" x14ac:dyDescent="0.2">
      <c r="A764" s="75"/>
      <c r="B764" s="6"/>
      <c r="C764" s="126"/>
      <c r="D764" s="126"/>
      <c r="E764" s="126"/>
      <c r="F764" s="6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12.75" customHeight="1" x14ac:dyDescent="0.2">
      <c r="A765" s="75"/>
      <c r="B765" s="6"/>
      <c r="C765" s="126"/>
      <c r="D765" s="126"/>
      <c r="E765" s="126"/>
      <c r="F765" s="6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12.75" customHeight="1" x14ac:dyDescent="0.2">
      <c r="A766" s="75"/>
      <c r="B766" s="6"/>
      <c r="C766" s="126"/>
      <c r="D766" s="126"/>
      <c r="E766" s="126"/>
      <c r="F766" s="6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12.75" customHeight="1" x14ac:dyDescent="0.2">
      <c r="A767" s="75"/>
      <c r="B767" s="6"/>
      <c r="C767" s="126"/>
      <c r="D767" s="126"/>
      <c r="E767" s="126"/>
      <c r="F767" s="6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12.75" customHeight="1" x14ac:dyDescent="0.2">
      <c r="A768" s="75"/>
      <c r="B768" s="6"/>
      <c r="C768" s="126"/>
      <c r="D768" s="126"/>
      <c r="E768" s="126"/>
      <c r="F768" s="6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12.75" customHeight="1" x14ac:dyDescent="0.2">
      <c r="A769" s="75"/>
      <c r="B769" s="6"/>
      <c r="C769" s="126"/>
      <c r="D769" s="126"/>
      <c r="E769" s="126"/>
      <c r="F769" s="6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12.75" customHeight="1" x14ac:dyDescent="0.2">
      <c r="A770" s="75"/>
      <c r="B770" s="6"/>
      <c r="C770" s="126"/>
      <c r="D770" s="126"/>
      <c r="E770" s="126"/>
      <c r="F770" s="6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12.75" customHeight="1" x14ac:dyDescent="0.2">
      <c r="A771" s="75"/>
      <c r="B771" s="6"/>
      <c r="C771" s="126"/>
      <c r="D771" s="126"/>
      <c r="E771" s="126"/>
      <c r="F771" s="6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12.75" customHeight="1" x14ac:dyDescent="0.2">
      <c r="A772" s="75"/>
      <c r="B772" s="6"/>
      <c r="C772" s="126"/>
      <c r="D772" s="126"/>
      <c r="E772" s="126"/>
      <c r="F772" s="6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12.75" customHeight="1" x14ac:dyDescent="0.2">
      <c r="A773" s="75"/>
      <c r="B773" s="6"/>
      <c r="C773" s="126"/>
      <c r="D773" s="126"/>
      <c r="E773" s="126"/>
      <c r="F773" s="6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12.75" customHeight="1" x14ac:dyDescent="0.2">
      <c r="A774" s="75"/>
      <c r="B774" s="6"/>
      <c r="C774" s="126"/>
      <c r="D774" s="126"/>
      <c r="E774" s="126"/>
      <c r="F774" s="6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12.75" customHeight="1" x14ac:dyDescent="0.2">
      <c r="A775" s="75"/>
      <c r="B775" s="6"/>
      <c r="C775" s="126"/>
      <c r="D775" s="126"/>
      <c r="E775" s="126"/>
      <c r="F775" s="6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12.75" customHeight="1" x14ac:dyDescent="0.2">
      <c r="A776" s="75"/>
      <c r="B776" s="6"/>
      <c r="C776" s="126"/>
      <c r="D776" s="126"/>
      <c r="E776" s="126"/>
      <c r="F776" s="6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12.75" customHeight="1" x14ac:dyDescent="0.2">
      <c r="A777" s="75"/>
      <c r="B777" s="6"/>
      <c r="C777" s="126"/>
      <c r="D777" s="126"/>
      <c r="E777" s="126"/>
      <c r="F777" s="6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12.75" customHeight="1" x14ac:dyDescent="0.2">
      <c r="A778" s="75"/>
      <c r="B778" s="6"/>
      <c r="C778" s="126"/>
      <c r="D778" s="126"/>
      <c r="E778" s="126"/>
      <c r="F778" s="6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12.75" customHeight="1" x14ac:dyDescent="0.2">
      <c r="A779" s="75"/>
      <c r="B779" s="6"/>
      <c r="C779" s="126"/>
      <c r="D779" s="126"/>
      <c r="E779" s="126"/>
      <c r="F779" s="6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12.75" customHeight="1" x14ac:dyDescent="0.2">
      <c r="A780" s="75"/>
      <c r="B780" s="6"/>
      <c r="C780" s="126"/>
      <c r="D780" s="126"/>
      <c r="E780" s="126"/>
      <c r="F780" s="6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12.75" customHeight="1" x14ac:dyDescent="0.2">
      <c r="A781" s="75"/>
      <c r="B781" s="6"/>
      <c r="C781" s="126"/>
      <c r="D781" s="126"/>
      <c r="E781" s="126"/>
      <c r="F781" s="6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12.75" customHeight="1" x14ac:dyDescent="0.2">
      <c r="A782" s="75"/>
      <c r="B782" s="6"/>
      <c r="C782" s="126"/>
      <c r="D782" s="126"/>
      <c r="E782" s="126"/>
      <c r="F782" s="6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12.75" customHeight="1" x14ac:dyDescent="0.2">
      <c r="A783" s="75"/>
      <c r="B783" s="6"/>
      <c r="C783" s="126"/>
      <c r="D783" s="126"/>
      <c r="E783" s="126"/>
      <c r="F783" s="6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12.75" customHeight="1" x14ac:dyDescent="0.2">
      <c r="A784" s="75"/>
      <c r="B784" s="6"/>
      <c r="C784" s="126"/>
      <c r="D784" s="126"/>
      <c r="E784" s="126"/>
      <c r="F784" s="6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12.75" customHeight="1" x14ac:dyDescent="0.2">
      <c r="A785" s="75"/>
      <c r="B785" s="6"/>
      <c r="C785" s="126"/>
      <c r="D785" s="126"/>
      <c r="E785" s="126"/>
      <c r="F785" s="6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12.75" customHeight="1" x14ac:dyDescent="0.2">
      <c r="A786" s="75"/>
      <c r="B786" s="6"/>
      <c r="C786" s="126"/>
      <c r="D786" s="126"/>
      <c r="E786" s="126"/>
      <c r="F786" s="6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12.75" customHeight="1" x14ac:dyDescent="0.2">
      <c r="A787" s="75"/>
      <c r="B787" s="6"/>
      <c r="C787" s="126"/>
      <c r="D787" s="126"/>
      <c r="E787" s="126"/>
      <c r="F787" s="6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12.75" customHeight="1" x14ac:dyDescent="0.2">
      <c r="A788" s="75"/>
      <c r="B788" s="6"/>
      <c r="C788" s="126"/>
      <c r="D788" s="126"/>
      <c r="E788" s="126"/>
      <c r="F788" s="6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12.75" customHeight="1" x14ac:dyDescent="0.2">
      <c r="A789" s="75"/>
      <c r="B789" s="6"/>
      <c r="C789" s="126"/>
      <c r="D789" s="126"/>
      <c r="E789" s="126"/>
      <c r="F789" s="6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12.75" customHeight="1" x14ac:dyDescent="0.2">
      <c r="A790" s="75"/>
      <c r="B790" s="6"/>
      <c r="C790" s="126"/>
      <c r="D790" s="126"/>
      <c r="E790" s="126"/>
      <c r="F790" s="6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12.75" customHeight="1" x14ac:dyDescent="0.2">
      <c r="A791" s="75"/>
      <c r="B791" s="6"/>
      <c r="C791" s="126"/>
      <c r="D791" s="126"/>
      <c r="E791" s="126"/>
      <c r="F791" s="6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12.75" customHeight="1" x14ac:dyDescent="0.2">
      <c r="A792" s="75"/>
      <c r="B792" s="6"/>
      <c r="C792" s="126"/>
      <c r="D792" s="126"/>
      <c r="E792" s="126"/>
      <c r="F792" s="6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12.75" customHeight="1" x14ac:dyDescent="0.2">
      <c r="A793" s="75"/>
      <c r="B793" s="6"/>
      <c r="C793" s="126"/>
      <c r="D793" s="126"/>
      <c r="E793" s="126"/>
      <c r="F793" s="6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12.75" customHeight="1" x14ac:dyDescent="0.2">
      <c r="A794" s="75"/>
      <c r="B794" s="6"/>
      <c r="C794" s="126"/>
      <c r="D794" s="126"/>
      <c r="E794" s="126"/>
      <c r="F794" s="6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12.75" customHeight="1" x14ac:dyDescent="0.2">
      <c r="A795" s="75"/>
      <c r="B795" s="6"/>
      <c r="C795" s="126"/>
      <c r="D795" s="126"/>
      <c r="E795" s="126"/>
      <c r="F795" s="6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12.75" customHeight="1" x14ac:dyDescent="0.2">
      <c r="A796" s="75"/>
      <c r="B796" s="6"/>
      <c r="C796" s="126"/>
      <c r="D796" s="126"/>
      <c r="E796" s="126"/>
      <c r="F796" s="6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12.75" customHeight="1" x14ac:dyDescent="0.2">
      <c r="A797" s="75"/>
      <c r="B797" s="6"/>
      <c r="C797" s="126"/>
      <c r="D797" s="126"/>
      <c r="E797" s="126"/>
      <c r="F797" s="6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12.75" customHeight="1" x14ac:dyDescent="0.2">
      <c r="A798" s="75"/>
      <c r="B798" s="6"/>
      <c r="C798" s="126"/>
      <c r="D798" s="126"/>
      <c r="E798" s="126"/>
      <c r="F798" s="6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12.75" customHeight="1" x14ac:dyDescent="0.2">
      <c r="A799" s="75"/>
      <c r="B799" s="6"/>
      <c r="C799" s="126"/>
      <c r="D799" s="126"/>
      <c r="E799" s="126"/>
      <c r="F799" s="6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12.75" customHeight="1" x14ac:dyDescent="0.2">
      <c r="A800" s="75"/>
      <c r="B800" s="6"/>
      <c r="C800" s="126"/>
      <c r="D800" s="126"/>
      <c r="E800" s="126"/>
      <c r="F800" s="6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12.75" customHeight="1" x14ac:dyDescent="0.2">
      <c r="A801" s="75"/>
      <c r="B801" s="6"/>
      <c r="C801" s="126"/>
      <c r="D801" s="126"/>
      <c r="E801" s="126"/>
      <c r="F801" s="6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12.75" customHeight="1" x14ac:dyDescent="0.2">
      <c r="A802" s="75"/>
      <c r="B802" s="6"/>
      <c r="C802" s="126"/>
      <c r="D802" s="126"/>
      <c r="E802" s="126"/>
      <c r="F802" s="6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12.75" customHeight="1" x14ac:dyDescent="0.2">
      <c r="A803" s="75"/>
      <c r="B803" s="6"/>
      <c r="C803" s="126"/>
      <c r="D803" s="126"/>
      <c r="E803" s="126"/>
      <c r="F803" s="6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12.75" customHeight="1" x14ac:dyDescent="0.2">
      <c r="A804" s="75"/>
      <c r="B804" s="6"/>
      <c r="C804" s="126"/>
      <c r="D804" s="126"/>
      <c r="E804" s="126"/>
      <c r="F804" s="6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12.75" customHeight="1" x14ac:dyDescent="0.2">
      <c r="A805" s="75"/>
      <c r="B805" s="6"/>
      <c r="C805" s="126"/>
      <c r="D805" s="126"/>
      <c r="E805" s="126"/>
      <c r="F805" s="6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12.75" customHeight="1" x14ac:dyDescent="0.2">
      <c r="A806" s="75"/>
      <c r="B806" s="6"/>
      <c r="C806" s="126"/>
      <c r="D806" s="126"/>
      <c r="E806" s="126"/>
      <c r="F806" s="6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12.75" customHeight="1" x14ac:dyDescent="0.2">
      <c r="A807" s="75"/>
      <c r="B807" s="6"/>
      <c r="C807" s="126"/>
      <c r="D807" s="126"/>
      <c r="E807" s="126"/>
      <c r="F807" s="6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12.75" customHeight="1" x14ac:dyDescent="0.2">
      <c r="A808" s="75"/>
      <c r="B808" s="6"/>
      <c r="C808" s="126"/>
      <c r="D808" s="126"/>
      <c r="E808" s="126"/>
      <c r="F808" s="6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12.75" customHeight="1" x14ac:dyDescent="0.2">
      <c r="A809" s="75"/>
      <c r="B809" s="6"/>
      <c r="C809" s="126"/>
      <c r="D809" s="126"/>
      <c r="E809" s="126"/>
      <c r="F809" s="6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12.75" customHeight="1" x14ac:dyDescent="0.2">
      <c r="A810" s="75"/>
      <c r="B810" s="6"/>
      <c r="C810" s="126"/>
      <c r="D810" s="126"/>
      <c r="E810" s="126"/>
      <c r="F810" s="6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12.75" customHeight="1" x14ac:dyDescent="0.2">
      <c r="A811" s="75"/>
      <c r="B811" s="6"/>
      <c r="C811" s="126"/>
      <c r="D811" s="126"/>
      <c r="E811" s="126"/>
      <c r="F811" s="6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12.75" customHeight="1" x14ac:dyDescent="0.2">
      <c r="A812" s="75"/>
      <c r="B812" s="6"/>
      <c r="C812" s="126"/>
      <c r="D812" s="126"/>
      <c r="E812" s="126"/>
      <c r="F812" s="6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12.75" customHeight="1" x14ac:dyDescent="0.2">
      <c r="A813" s="75"/>
      <c r="B813" s="6"/>
      <c r="C813" s="126"/>
      <c r="D813" s="126"/>
      <c r="E813" s="126"/>
      <c r="F813" s="6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12.75" customHeight="1" x14ac:dyDescent="0.2">
      <c r="A814" s="75"/>
      <c r="B814" s="6"/>
      <c r="C814" s="126"/>
      <c r="D814" s="126"/>
      <c r="E814" s="126"/>
      <c r="F814" s="6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12.75" customHeight="1" x14ac:dyDescent="0.2">
      <c r="A815" s="75"/>
      <c r="B815" s="6"/>
      <c r="C815" s="126"/>
      <c r="D815" s="126"/>
      <c r="E815" s="126"/>
      <c r="F815" s="6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12.75" customHeight="1" x14ac:dyDescent="0.2">
      <c r="A816" s="75"/>
      <c r="B816" s="6"/>
      <c r="C816" s="126"/>
      <c r="D816" s="126"/>
      <c r="E816" s="126"/>
      <c r="F816" s="6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12.75" customHeight="1" x14ac:dyDescent="0.2">
      <c r="A817" s="75"/>
      <c r="B817" s="6"/>
      <c r="C817" s="126"/>
      <c r="D817" s="126"/>
      <c r="E817" s="126"/>
      <c r="F817" s="6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12.75" customHeight="1" x14ac:dyDescent="0.2">
      <c r="A818" s="75"/>
      <c r="B818" s="6"/>
      <c r="C818" s="126"/>
      <c r="D818" s="126"/>
      <c r="E818" s="126"/>
      <c r="F818" s="6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12.75" customHeight="1" x14ac:dyDescent="0.2">
      <c r="A819" s="75"/>
      <c r="B819" s="6"/>
      <c r="C819" s="126"/>
      <c r="D819" s="126"/>
      <c r="E819" s="126"/>
      <c r="F819" s="6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12.75" customHeight="1" x14ac:dyDescent="0.2">
      <c r="A820" s="75"/>
      <c r="B820" s="6"/>
      <c r="C820" s="126"/>
      <c r="D820" s="126"/>
      <c r="E820" s="126"/>
      <c r="F820" s="6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12.75" customHeight="1" x14ac:dyDescent="0.2">
      <c r="A821" s="75"/>
      <c r="B821" s="6"/>
      <c r="C821" s="126"/>
      <c r="D821" s="126"/>
      <c r="E821" s="126"/>
      <c r="F821" s="6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12.75" customHeight="1" x14ac:dyDescent="0.2">
      <c r="A822" s="75"/>
      <c r="B822" s="6"/>
      <c r="C822" s="126"/>
      <c r="D822" s="126"/>
      <c r="E822" s="126"/>
      <c r="F822" s="6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12.75" customHeight="1" x14ac:dyDescent="0.2">
      <c r="A823" s="75"/>
      <c r="B823" s="6"/>
      <c r="C823" s="126"/>
      <c r="D823" s="126"/>
      <c r="E823" s="126"/>
      <c r="F823" s="6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12.75" customHeight="1" x14ac:dyDescent="0.2">
      <c r="A824" s="75"/>
      <c r="B824" s="6"/>
      <c r="C824" s="126"/>
      <c r="D824" s="126"/>
      <c r="E824" s="126"/>
      <c r="F824" s="6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12.75" customHeight="1" x14ac:dyDescent="0.2">
      <c r="A825" s="75"/>
      <c r="B825" s="6"/>
      <c r="C825" s="126"/>
      <c r="D825" s="126"/>
      <c r="E825" s="126"/>
      <c r="F825" s="6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12.75" customHeight="1" x14ac:dyDescent="0.2">
      <c r="A826" s="75"/>
      <c r="B826" s="6"/>
      <c r="C826" s="126"/>
      <c r="D826" s="126"/>
      <c r="E826" s="126"/>
      <c r="F826" s="6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12.75" customHeight="1" x14ac:dyDescent="0.2">
      <c r="A827" s="75"/>
      <c r="B827" s="6"/>
      <c r="C827" s="126"/>
      <c r="D827" s="126"/>
      <c r="E827" s="126"/>
      <c r="F827" s="6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12.75" customHeight="1" x14ac:dyDescent="0.2">
      <c r="A828" s="75"/>
      <c r="B828" s="6"/>
      <c r="C828" s="126"/>
      <c r="D828" s="126"/>
      <c r="E828" s="126"/>
      <c r="F828" s="6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12.75" customHeight="1" x14ac:dyDescent="0.2">
      <c r="A829" s="75"/>
      <c r="B829" s="6"/>
      <c r="C829" s="126"/>
      <c r="D829" s="126"/>
      <c r="E829" s="126"/>
      <c r="F829" s="6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12.75" customHeight="1" x14ac:dyDescent="0.2">
      <c r="A830" s="75"/>
      <c r="B830" s="6"/>
      <c r="C830" s="126"/>
      <c r="D830" s="126"/>
      <c r="E830" s="126"/>
      <c r="F830" s="6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12.75" customHeight="1" x14ac:dyDescent="0.2">
      <c r="A831" s="75"/>
      <c r="B831" s="6"/>
      <c r="C831" s="126"/>
      <c r="D831" s="126"/>
      <c r="E831" s="126"/>
      <c r="F831" s="6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12.75" customHeight="1" x14ac:dyDescent="0.2">
      <c r="A832" s="75"/>
      <c r="B832" s="6"/>
      <c r="C832" s="126"/>
      <c r="D832" s="126"/>
      <c r="E832" s="126"/>
      <c r="F832" s="6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12.75" customHeight="1" x14ac:dyDescent="0.2">
      <c r="A833" s="75"/>
      <c r="B833" s="6"/>
      <c r="C833" s="126"/>
      <c r="D833" s="126"/>
      <c r="E833" s="126"/>
      <c r="F833" s="6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12.75" customHeight="1" x14ac:dyDescent="0.2">
      <c r="A834" s="75"/>
      <c r="B834" s="6"/>
      <c r="C834" s="126"/>
      <c r="D834" s="126"/>
      <c r="E834" s="126"/>
      <c r="F834" s="6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12.75" customHeight="1" x14ac:dyDescent="0.2">
      <c r="A835" s="75"/>
      <c r="B835" s="6"/>
      <c r="C835" s="126"/>
      <c r="D835" s="126"/>
      <c r="E835" s="126"/>
      <c r="F835" s="6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12.75" customHeight="1" x14ac:dyDescent="0.2">
      <c r="A836" s="75"/>
      <c r="B836" s="6"/>
      <c r="C836" s="126"/>
      <c r="D836" s="126"/>
      <c r="E836" s="126"/>
      <c r="F836" s="6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12.75" customHeight="1" x14ac:dyDescent="0.2">
      <c r="A837" s="75"/>
      <c r="B837" s="6"/>
      <c r="C837" s="126"/>
      <c r="D837" s="126"/>
      <c r="E837" s="126"/>
      <c r="F837" s="6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12.75" customHeight="1" x14ac:dyDescent="0.2">
      <c r="A838" s="75"/>
      <c r="B838" s="6"/>
      <c r="C838" s="126"/>
      <c r="D838" s="126"/>
      <c r="E838" s="126"/>
      <c r="F838" s="6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12.75" customHeight="1" x14ac:dyDescent="0.2">
      <c r="A839" s="75"/>
      <c r="B839" s="6"/>
      <c r="C839" s="126"/>
      <c r="D839" s="126"/>
      <c r="E839" s="126"/>
      <c r="F839" s="6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12.75" customHeight="1" x14ac:dyDescent="0.2">
      <c r="A840" s="75"/>
      <c r="B840" s="6"/>
      <c r="C840" s="126"/>
      <c r="D840" s="126"/>
      <c r="E840" s="126"/>
      <c r="F840" s="6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12.75" customHeight="1" x14ac:dyDescent="0.2">
      <c r="A841" s="75"/>
      <c r="B841" s="6"/>
      <c r="C841" s="126"/>
      <c r="D841" s="126"/>
      <c r="E841" s="126"/>
      <c r="F841" s="6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12.75" customHeight="1" x14ac:dyDescent="0.2">
      <c r="A842" s="75"/>
      <c r="B842" s="6"/>
      <c r="C842" s="126"/>
      <c r="D842" s="126"/>
      <c r="E842" s="126"/>
      <c r="F842" s="6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12.75" customHeight="1" x14ac:dyDescent="0.2">
      <c r="A843" s="75"/>
      <c r="B843" s="6"/>
      <c r="C843" s="126"/>
      <c r="D843" s="126"/>
      <c r="E843" s="126"/>
      <c r="F843" s="6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12.75" customHeight="1" x14ac:dyDescent="0.2">
      <c r="A844" s="75"/>
      <c r="B844" s="6"/>
      <c r="C844" s="126"/>
      <c r="D844" s="126"/>
      <c r="E844" s="126"/>
      <c r="F844" s="6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12.75" customHeight="1" x14ac:dyDescent="0.2">
      <c r="A845" s="75"/>
      <c r="B845" s="6"/>
      <c r="C845" s="126"/>
      <c r="D845" s="126"/>
      <c r="E845" s="126"/>
      <c r="F845" s="6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12.75" customHeight="1" x14ac:dyDescent="0.2">
      <c r="A846" s="75"/>
      <c r="B846" s="6"/>
      <c r="C846" s="126"/>
      <c r="D846" s="126"/>
      <c r="E846" s="126"/>
      <c r="F846" s="6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12.75" customHeight="1" x14ac:dyDescent="0.2">
      <c r="A847" s="75"/>
      <c r="B847" s="6"/>
      <c r="C847" s="126"/>
      <c r="D847" s="126"/>
      <c r="E847" s="126"/>
      <c r="F847" s="6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12.75" customHeight="1" x14ac:dyDescent="0.2">
      <c r="A848" s="75"/>
      <c r="B848" s="6"/>
      <c r="C848" s="126"/>
      <c r="D848" s="126"/>
      <c r="E848" s="126"/>
      <c r="F848" s="6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12.75" customHeight="1" x14ac:dyDescent="0.2">
      <c r="A849" s="75"/>
      <c r="B849" s="6"/>
      <c r="C849" s="126"/>
      <c r="D849" s="126"/>
      <c r="E849" s="126"/>
      <c r="F849" s="6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12.75" customHeight="1" x14ac:dyDescent="0.2">
      <c r="A850" s="75"/>
      <c r="B850" s="6"/>
      <c r="C850" s="126"/>
      <c r="D850" s="126"/>
      <c r="E850" s="126"/>
      <c r="F850" s="6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12.75" customHeight="1" x14ac:dyDescent="0.2">
      <c r="A851" s="75"/>
      <c r="B851" s="6"/>
      <c r="C851" s="126"/>
      <c r="D851" s="126"/>
      <c r="E851" s="126"/>
      <c r="F851" s="6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12.75" customHeight="1" x14ac:dyDescent="0.2">
      <c r="A852" s="75"/>
      <c r="B852" s="6"/>
      <c r="C852" s="126"/>
      <c r="D852" s="126"/>
      <c r="E852" s="126"/>
      <c r="F852" s="6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12.75" customHeight="1" x14ac:dyDescent="0.2">
      <c r="A853" s="75"/>
      <c r="B853" s="6"/>
      <c r="C853" s="126"/>
      <c r="D853" s="126"/>
      <c r="E853" s="126"/>
      <c r="F853" s="6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12.75" customHeight="1" x14ac:dyDescent="0.2">
      <c r="A854" s="75"/>
      <c r="B854" s="6"/>
      <c r="C854" s="126"/>
      <c r="D854" s="126"/>
      <c r="E854" s="126"/>
      <c r="F854" s="6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12.75" customHeight="1" x14ac:dyDescent="0.2">
      <c r="A855" s="75"/>
      <c r="B855" s="6"/>
      <c r="C855" s="126"/>
      <c r="D855" s="126"/>
      <c r="E855" s="126"/>
      <c r="F855" s="6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12.75" customHeight="1" x14ac:dyDescent="0.2">
      <c r="A856" s="75"/>
      <c r="B856" s="6"/>
      <c r="C856" s="126"/>
      <c r="D856" s="126"/>
      <c r="E856" s="126"/>
      <c r="F856" s="6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12.75" customHeight="1" x14ac:dyDescent="0.2">
      <c r="A857" s="75"/>
      <c r="B857" s="6"/>
      <c r="C857" s="126"/>
      <c r="D857" s="126"/>
      <c r="E857" s="126"/>
      <c r="F857" s="6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12.75" customHeight="1" x14ac:dyDescent="0.2">
      <c r="A858" s="75"/>
      <c r="B858" s="6"/>
      <c r="C858" s="126"/>
      <c r="D858" s="126"/>
      <c r="E858" s="126"/>
      <c r="F858" s="6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12.75" customHeight="1" x14ac:dyDescent="0.2">
      <c r="A859" s="75"/>
      <c r="B859" s="6"/>
      <c r="C859" s="126"/>
      <c r="D859" s="126"/>
      <c r="E859" s="126"/>
      <c r="F859" s="6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12.75" customHeight="1" x14ac:dyDescent="0.2">
      <c r="A860" s="75"/>
      <c r="B860" s="6"/>
      <c r="C860" s="126"/>
      <c r="D860" s="126"/>
      <c r="E860" s="126"/>
      <c r="F860" s="6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12.75" customHeight="1" x14ac:dyDescent="0.2">
      <c r="A861" s="75"/>
      <c r="B861" s="6"/>
      <c r="C861" s="126"/>
      <c r="D861" s="126"/>
      <c r="E861" s="126"/>
      <c r="F861" s="6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12.75" customHeight="1" x14ac:dyDescent="0.2">
      <c r="A862" s="75"/>
      <c r="B862" s="6"/>
      <c r="C862" s="126"/>
      <c r="D862" s="126"/>
      <c r="E862" s="126"/>
      <c r="F862" s="6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12.75" customHeight="1" x14ac:dyDescent="0.2">
      <c r="A863" s="75"/>
      <c r="B863" s="6"/>
      <c r="C863" s="126"/>
      <c r="D863" s="126"/>
      <c r="E863" s="126"/>
      <c r="F863" s="6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12.75" customHeight="1" x14ac:dyDescent="0.2">
      <c r="A864" s="75"/>
      <c r="B864" s="6"/>
      <c r="C864" s="126"/>
      <c r="D864" s="126"/>
      <c r="E864" s="126"/>
      <c r="F864" s="6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12.75" customHeight="1" x14ac:dyDescent="0.2">
      <c r="A865" s="75"/>
      <c r="B865" s="6"/>
      <c r="C865" s="126"/>
      <c r="D865" s="126"/>
      <c r="E865" s="126"/>
      <c r="F865" s="6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12.75" customHeight="1" x14ac:dyDescent="0.2">
      <c r="A866" s="75"/>
      <c r="B866" s="6"/>
      <c r="C866" s="126"/>
      <c r="D866" s="126"/>
      <c r="E866" s="126"/>
      <c r="F866" s="6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12.75" customHeight="1" x14ac:dyDescent="0.2">
      <c r="A867" s="75"/>
      <c r="B867" s="6"/>
      <c r="C867" s="126"/>
      <c r="D867" s="126"/>
      <c r="E867" s="126"/>
      <c r="F867" s="6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12.75" customHeight="1" x14ac:dyDescent="0.2">
      <c r="A868" s="75"/>
      <c r="B868" s="6"/>
      <c r="C868" s="126"/>
      <c r="D868" s="126"/>
      <c r="E868" s="126"/>
      <c r="F868" s="6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12.75" customHeight="1" x14ac:dyDescent="0.2">
      <c r="A869" s="75"/>
      <c r="B869" s="6"/>
      <c r="C869" s="126"/>
      <c r="D869" s="126"/>
      <c r="E869" s="126"/>
      <c r="F869" s="6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12.75" customHeight="1" x14ac:dyDescent="0.2">
      <c r="A870" s="75"/>
      <c r="B870" s="6"/>
      <c r="C870" s="126"/>
      <c r="D870" s="126"/>
      <c r="E870" s="126"/>
      <c r="F870" s="6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12.75" customHeight="1" x14ac:dyDescent="0.2">
      <c r="A871" s="75"/>
      <c r="B871" s="6"/>
      <c r="C871" s="126"/>
      <c r="D871" s="126"/>
      <c r="E871" s="126"/>
      <c r="F871" s="6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12.75" customHeight="1" x14ac:dyDescent="0.2">
      <c r="A872" s="75"/>
      <c r="B872" s="6"/>
      <c r="C872" s="126"/>
      <c r="D872" s="126"/>
      <c r="E872" s="126"/>
      <c r="F872" s="6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12.75" customHeight="1" x14ac:dyDescent="0.2">
      <c r="A873" s="75"/>
      <c r="B873" s="6"/>
      <c r="C873" s="126"/>
      <c r="D873" s="126"/>
      <c r="E873" s="126"/>
      <c r="F873" s="6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12.75" customHeight="1" x14ac:dyDescent="0.2">
      <c r="A874" s="75"/>
      <c r="B874" s="6"/>
      <c r="C874" s="126"/>
      <c r="D874" s="126"/>
      <c r="E874" s="126"/>
      <c r="F874" s="6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12.75" customHeight="1" x14ac:dyDescent="0.2">
      <c r="A875" s="75"/>
      <c r="B875" s="6"/>
      <c r="C875" s="126"/>
      <c r="D875" s="126"/>
      <c r="E875" s="126"/>
      <c r="F875" s="6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12.75" customHeight="1" x14ac:dyDescent="0.2">
      <c r="A876" s="75"/>
      <c r="B876" s="6"/>
      <c r="C876" s="126"/>
      <c r="D876" s="126"/>
      <c r="E876" s="126"/>
      <c r="F876" s="6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12.75" customHeight="1" x14ac:dyDescent="0.2">
      <c r="A877" s="75"/>
      <c r="B877" s="6"/>
      <c r="C877" s="126"/>
      <c r="D877" s="126"/>
      <c r="E877" s="126"/>
      <c r="F877" s="6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12.75" customHeight="1" x14ac:dyDescent="0.2">
      <c r="A878" s="75"/>
      <c r="B878" s="6"/>
      <c r="C878" s="126"/>
      <c r="D878" s="126"/>
      <c r="E878" s="126"/>
      <c r="F878" s="6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12.75" customHeight="1" x14ac:dyDescent="0.2">
      <c r="A879" s="75"/>
      <c r="B879" s="6"/>
      <c r="C879" s="126"/>
      <c r="D879" s="126"/>
      <c r="E879" s="126"/>
      <c r="F879" s="6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12.75" customHeight="1" x14ac:dyDescent="0.2">
      <c r="A880" s="75"/>
      <c r="B880" s="6"/>
      <c r="C880" s="126"/>
      <c r="D880" s="126"/>
      <c r="E880" s="126"/>
      <c r="F880" s="6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12.75" customHeight="1" x14ac:dyDescent="0.2">
      <c r="A881" s="75"/>
      <c r="B881" s="6"/>
      <c r="C881" s="126"/>
      <c r="D881" s="126"/>
      <c r="E881" s="126"/>
      <c r="F881" s="6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12.75" customHeight="1" x14ac:dyDescent="0.2">
      <c r="A882" s="75"/>
      <c r="B882" s="6"/>
      <c r="C882" s="126"/>
      <c r="D882" s="126"/>
      <c r="E882" s="126"/>
      <c r="F882" s="6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12.75" customHeight="1" x14ac:dyDescent="0.2">
      <c r="A883" s="75"/>
      <c r="B883" s="6"/>
      <c r="C883" s="126"/>
      <c r="D883" s="126"/>
      <c r="E883" s="126"/>
      <c r="F883" s="6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12.75" customHeight="1" x14ac:dyDescent="0.2">
      <c r="A884" s="75"/>
      <c r="B884" s="6"/>
      <c r="C884" s="126"/>
      <c r="D884" s="126"/>
      <c r="E884" s="126"/>
      <c r="F884" s="6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12.75" customHeight="1" x14ac:dyDescent="0.2">
      <c r="A885" s="75"/>
      <c r="B885" s="6"/>
      <c r="C885" s="126"/>
      <c r="D885" s="126"/>
      <c r="E885" s="126"/>
      <c r="F885" s="6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12.75" customHeight="1" x14ac:dyDescent="0.2">
      <c r="A886" s="75"/>
      <c r="B886" s="6"/>
      <c r="C886" s="126"/>
      <c r="D886" s="126"/>
      <c r="E886" s="126"/>
      <c r="F886" s="6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12.75" customHeight="1" x14ac:dyDescent="0.2">
      <c r="A887" s="75"/>
      <c r="B887" s="6"/>
      <c r="C887" s="126"/>
      <c r="D887" s="126"/>
      <c r="E887" s="126"/>
      <c r="F887" s="6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12.75" customHeight="1" x14ac:dyDescent="0.2">
      <c r="A888" s="75"/>
      <c r="B888" s="6"/>
      <c r="C888" s="126"/>
      <c r="D888" s="126"/>
      <c r="E888" s="126"/>
      <c r="F888" s="6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12.75" customHeight="1" x14ac:dyDescent="0.2">
      <c r="A889" s="75"/>
      <c r="B889" s="6"/>
      <c r="C889" s="126"/>
      <c r="D889" s="126"/>
      <c r="E889" s="126"/>
      <c r="F889" s="6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12.75" customHeight="1" x14ac:dyDescent="0.2">
      <c r="A890" s="75"/>
      <c r="B890" s="6"/>
      <c r="C890" s="126"/>
      <c r="D890" s="126"/>
      <c r="E890" s="126"/>
      <c r="F890" s="6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12.75" customHeight="1" x14ac:dyDescent="0.2">
      <c r="A891" s="75"/>
      <c r="B891" s="6"/>
      <c r="C891" s="126"/>
      <c r="D891" s="126"/>
      <c r="E891" s="126"/>
      <c r="F891" s="6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12.75" customHeight="1" x14ac:dyDescent="0.2">
      <c r="A892" s="75"/>
      <c r="B892" s="6"/>
      <c r="C892" s="126"/>
      <c r="D892" s="126"/>
      <c r="E892" s="126"/>
      <c r="F892" s="6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12.75" customHeight="1" x14ac:dyDescent="0.2">
      <c r="A893" s="75"/>
      <c r="B893" s="6"/>
      <c r="C893" s="126"/>
      <c r="D893" s="126"/>
      <c r="E893" s="126"/>
      <c r="F893" s="6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12.75" customHeight="1" x14ac:dyDescent="0.2">
      <c r="A894" s="75"/>
      <c r="B894" s="6"/>
      <c r="C894" s="126"/>
      <c r="D894" s="126"/>
      <c r="E894" s="126"/>
      <c r="F894" s="6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12.75" customHeight="1" x14ac:dyDescent="0.2">
      <c r="A895" s="75"/>
      <c r="B895" s="6"/>
      <c r="C895" s="126"/>
      <c r="D895" s="126"/>
      <c r="E895" s="126"/>
      <c r="F895" s="6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12.75" customHeight="1" x14ac:dyDescent="0.2">
      <c r="A896" s="75"/>
      <c r="B896" s="6"/>
      <c r="C896" s="126"/>
      <c r="D896" s="126"/>
      <c r="E896" s="126"/>
      <c r="F896" s="6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12.75" customHeight="1" x14ac:dyDescent="0.2">
      <c r="A897" s="75"/>
      <c r="B897" s="6"/>
      <c r="C897" s="126"/>
      <c r="D897" s="126"/>
      <c r="E897" s="126"/>
      <c r="F897" s="6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12.75" customHeight="1" x14ac:dyDescent="0.2">
      <c r="A898" s="75"/>
      <c r="B898" s="6"/>
      <c r="C898" s="126"/>
      <c r="D898" s="126"/>
      <c r="E898" s="126"/>
      <c r="F898" s="6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12.75" customHeight="1" x14ac:dyDescent="0.2">
      <c r="A899" s="75"/>
      <c r="B899" s="6"/>
      <c r="C899" s="126"/>
      <c r="D899" s="126"/>
      <c r="E899" s="126"/>
      <c r="F899" s="6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12.75" customHeight="1" x14ac:dyDescent="0.2">
      <c r="A900" s="75"/>
      <c r="B900" s="6"/>
      <c r="C900" s="126"/>
      <c r="D900" s="126"/>
      <c r="E900" s="126"/>
      <c r="F900" s="6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12.75" customHeight="1" x14ac:dyDescent="0.2">
      <c r="A901" s="75"/>
      <c r="B901" s="6"/>
      <c r="C901" s="126"/>
      <c r="D901" s="126"/>
      <c r="E901" s="126"/>
      <c r="F901" s="6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12.75" customHeight="1" x14ac:dyDescent="0.2">
      <c r="A902" s="75"/>
      <c r="B902" s="6"/>
      <c r="C902" s="126"/>
      <c r="D902" s="126"/>
      <c r="E902" s="126"/>
      <c r="F902" s="6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12.75" customHeight="1" x14ac:dyDescent="0.2">
      <c r="A903" s="75"/>
      <c r="B903" s="6"/>
      <c r="C903" s="126"/>
      <c r="D903" s="126"/>
      <c r="E903" s="126"/>
      <c r="F903" s="6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12.75" customHeight="1" x14ac:dyDescent="0.2">
      <c r="A904" s="75"/>
      <c r="B904" s="6"/>
      <c r="C904" s="126"/>
      <c r="D904" s="126"/>
      <c r="E904" s="126"/>
      <c r="F904" s="6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12.75" customHeight="1" x14ac:dyDescent="0.2">
      <c r="A905" s="75"/>
      <c r="B905" s="6"/>
      <c r="C905" s="126"/>
      <c r="D905" s="126"/>
      <c r="E905" s="126"/>
      <c r="F905" s="6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12.75" customHeight="1" x14ac:dyDescent="0.2">
      <c r="A906" s="75"/>
      <c r="B906" s="6"/>
      <c r="C906" s="126"/>
      <c r="D906" s="126"/>
      <c r="E906" s="126"/>
      <c r="F906" s="6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12.75" customHeight="1" x14ac:dyDescent="0.2">
      <c r="A907" s="75"/>
      <c r="B907" s="6"/>
      <c r="C907" s="126"/>
      <c r="D907" s="126"/>
      <c r="E907" s="126"/>
      <c r="F907" s="6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12.75" customHeight="1" x14ac:dyDescent="0.2">
      <c r="A908" s="75"/>
      <c r="B908" s="6"/>
      <c r="C908" s="126"/>
      <c r="D908" s="126"/>
      <c r="E908" s="126"/>
      <c r="F908" s="6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12.75" customHeight="1" x14ac:dyDescent="0.2">
      <c r="A909" s="75"/>
      <c r="B909" s="6"/>
      <c r="C909" s="126"/>
      <c r="D909" s="126"/>
      <c r="E909" s="126"/>
      <c r="F909" s="6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12.75" customHeight="1" x14ac:dyDescent="0.2">
      <c r="A910" s="75"/>
      <c r="B910" s="6"/>
      <c r="C910" s="126"/>
      <c r="D910" s="126"/>
      <c r="E910" s="126"/>
      <c r="F910" s="6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12.75" customHeight="1" x14ac:dyDescent="0.2">
      <c r="A911" s="75"/>
      <c r="B911" s="6"/>
      <c r="C911" s="126"/>
      <c r="D911" s="126"/>
      <c r="E911" s="126"/>
      <c r="F911" s="6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12.75" customHeight="1" x14ac:dyDescent="0.2">
      <c r="A912" s="75"/>
      <c r="B912" s="6"/>
      <c r="C912" s="126"/>
      <c r="D912" s="126"/>
      <c r="E912" s="126"/>
      <c r="F912" s="6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12.75" customHeight="1" x14ac:dyDescent="0.2">
      <c r="A913" s="75"/>
      <c r="B913" s="6"/>
      <c r="C913" s="126"/>
      <c r="D913" s="126"/>
      <c r="E913" s="126"/>
      <c r="F913" s="6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12.75" customHeight="1" x14ac:dyDescent="0.2">
      <c r="A914" s="75"/>
      <c r="B914" s="6"/>
      <c r="C914" s="126"/>
      <c r="D914" s="126"/>
      <c r="E914" s="126"/>
      <c r="F914" s="6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12.75" customHeight="1" x14ac:dyDescent="0.2">
      <c r="A915" s="75"/>
      <c r="B915" s="6"/>
      <c r="C915" s="126"/>
      <c r="D915" s="126"/>
      <c r="E915" s="126"/>
      <c r="F915" s="6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12.75" customHeight="1" x14ac:dyDescent="0.2">
      <c r="A916" s="75"/>
      <c r="B916" s="6"/>
      <c r="C916" s="126"/>
      <c r="D916" s="126"/>
      <c r="E916" s="126"/>
      <c r="F916" s="6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12.75" customHeight="1" x14ac:dyDescent="0.2">
      <c r="A917" s="75"/>
      <c r="B917" s="6"/>
      <c r="C917" s="126"/>
      <c r="D917" s="126"/>
      <c r="E917" s="126"/>
      <c r="F917" s="6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12.75" customHeight="1" x14ac:dyDescent="0.2">
      <c r="A918" s="75"/>
      <c r="B918" s="6"/>
      <c r="C918" s="126"/>
      <c r="D918" s="126"/>
      <c r="E918" s="126"/>
      <c r="F918" s="6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12.75" customHeight="1" x14ac:dyDescent="0.2">
      <c r="A919" s="75"/>
      <c r="B919" s="6"/>
      <c r="C919" s="126"/>
      <c r="D919" s="126"/>
      <c r="E919" s="126"/>
      <c r="F919" s="6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12.75" customHeight="1" x14ac:dyDescent="0.2">
      <c r="A920" s="75"/>
      <c r="B920" s="6"/>
      <c r="C920" s="126"/>
      <c r="D920" s="126"/>
      <c r="E920" s="126"/>
      <c r="F920" s="6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12.75" customHeight="1" x14ac:dyDescent="0.2">
      <c r="A921" s="75"/>
      <c r="B921" s="6"/>
      <c r="C921" s="126"/>
      <c r="D921" s="126"/>
      <c r="E921" s="126"/>
      <c r="F921" s="6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12.75" customHeight="1" x14ac:dyDescent="0.2">
      <c r="A922" s="75"/>
      <c r="B922" s="6"/>
      <c r="C922" s="126"/>
      <c r="D922" s="126"/>
      <c r="E922" s="126"/>
      <c r="F922" s="6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12.75" customHeight="1" x14ac:dyDescent="0.2">
      <c r="A923" s="75"/>
      <c r="B923" s="6"/>
      <c r="C923" s="126"/>
      <c r="D923" s="126"/>
      <c r="E923" s="126"/>
      <c r="F923" s="6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12.75" customHeight="1" x14ac:dyDescent="0.2">
      <c r="A924" s="75"/>
      <c r="B924" s="6"/>
      <c r="C924" s="126"/>
      <c r="D924" s="126"/>
      <c r="E924" s="126"/>
      <c r="F924" s="6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12.75" customHeight="1" x14ac:dyDescent="0.2">
      <c r="A925" s="75"/>
      <c r="B925" s="6"/>
      <c r="C925" s="126"/>
      <c r="D925" s="126"/>
      <c r="E925" s="126"/>
      <c r="F925" s="6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12.75" customHeight="1" x14ac:dyDescent="0.2">
      <c r="A926" s="75"/>
      <c r="B926" s="6"/>
      <c r="C926" s="126"/>
      <c r="D926" s="126"/>
      <c r="E926" s="126"/>
      <c r="F926" s="6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12.75" customHeight="1" x14ac:dyDescent="0.2">
      <c r="A927" s="75"/>
      <c r="B927" s="6"/>
      <c r="C927" s="126"/>
      <c r="D927" s="126"/>
      <c r="E927" s="126"/>
      <c r="F927" s="6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12.75" customHeight="1" x14ac:dyDescent="0.2">
      <c r="A928" s="75"/>
      <c r="B928" s="6"/>
      <c r="C928" s="126"/>
      <c r="D928" s="126"/>
      <c r="E928" s="126"/>
      <c r="F928" s="6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12.75" customHeight="1" x14ac:dyDescent="0.2">
      <c r="A929" s="75"/>
      <c r="B929" s="6"/>
      <c r="C929" s="126"/>
      <c r="D929" s="126"/>
      <c r="E929" s="126"/>
      <c r="F929" s="6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12.75" customHeight="1" x14ac:dyDescent="0.2">
      <c r="A930" s="75"/>
      <c r="B930" s="6"/>
      <c r="C930" s="126"/>
      <c r="D930" s="126"/>
      <c r="E930" s="126"/>
      <c r="F930" s="6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12.75" customHeight="1" x14ac:dyDescent="0.2">
      <c r="A931" s="75"/>
      <c r="B931" s="6"/>
      <c r="C931" s="126"/>
      <c r="D931" s="126"/>
      <c r="E931" s="126"/>
      <c r="F931" s="6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12.75" customHeight="1" x14ac:dyDescent="0.2">
      <c r="A932" s="75"/>
      <c r="B932" s="6"/>
      <c r="C932" s="126"/>
      <c r="D932" s="126"/>
      <c r="E932" s="126"/>
      <c r="F932" s="6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12.75" customHeight="1" x14ac:dyDescent="0.2">
      <c r="A933" s="75"/>
      <c r="B933" s="6"/>
      <c r="C933" s="126"/>
      <c r="D933" s="126"/>
      <c r="E933" s="126"/>
      <c r="F933" s="6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12.75" customHeight="1" x14ac:dyDescent="0.2">
      <c r="A934" s="75"/>
      <c r="B934" s="6"/>
      <c r="C934" s="126"/>
      <c r="D934" s="126"/>
      <c r="E934" s="126"/>
      <c r="F934" s="6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12.75" customHeight="1" x14ac:dyDescent="0.2">
      <c r="A935" s="75"/>
      <c r="B935" s="6"/>
      <c r="C935" s="126"/>
      <c r="D935" s="126"/>
      <c r="E935" s="126"/>
      <c r="F935" s="6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12.75" customHeight="1" x14ac:dyDescent="0.2">
      <c r="A936" s="75"/>
      <c r="B936" s="6"/>
      <c r="C936" s="126"/>
      <c r="D936" s="126"/>
      <c r="E936" s="126"/>
      <c r="F936" s="6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12.75" customHeight="1" x14ac:dyDescent="0.2">
      <c r="A937" s="75"/>
      <c r="B937" s="6"/>
      <c r="C937" s="126"/>
      <c r="D937" s="126"/>
      <c r="E937" s="126"/>
      <c r="F937" s="6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12.75" customHeight="1" x14ac:dyDescent="0.2">
      <c r="A938" s="75"/>
      <c r="B938" s="6"/>
      <c r="C938" s="126"/>
      <c r="D938" s="126"/>
      <c r="E938" s="126"/>
      <c r="F938" s="6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12.75" customHeight="1" x14ac:dyDescent="0.2">
      <c r="A939" s="75"/>
      <c r="B939" s="6"/>
      <c r="C939" s="126"/>
      <c r="D939" s="126"/>
      <c r="E939" s="126"/>
      <c r="F939" s="6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12.75" customHeight="1" x14ac:dyDescent="0.2">
      <c r="A940" s="75"/>
      <c r="B940" s="6"/>
      <c r="C940" s="126"/>
      <c r="D940" s="126"/>
      <c r="E940" s="126"/>
      <c r="F940" s="6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12.75" customHeight="1" x14ac:dyDescent="0.2">
      <c r="A941" s="75"/>
      <c r="B941" s="6"/>
      <c r="C941" s="126"/>
      <c r="D941" s="126"/>
      <c r="E941" s="126"/>
      <c r="F941" s="6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12.75" customHeight="1" x14ac:dyDescent="0.2">
      <c r="A942" s="75"/>
      <c r="B942" s="6"/>
      <c r="C942" s="126"/>
      <c r="D942" s="126"/>
      <c r="E942" s="126"/>
      <c r="F942" s="6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12.75" customHeight="1" x14ac:dyDescent="0.2">
      <c r="A943" s="75"/>
      <c r="B943" s="6"/>
      <c r="C943" s="126"/>
      <c r="D943" s="126"/>
      <c r="E943" s="126"/>
      <c r="F943" s="6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12.75" customHeight="1" x14ac:dyDescent="0.2">
      <c r="A944" s="75"/>
      <c r="B944" s="6"/>
      <c r="C944" s="126"/>
      <c r="D944" s="126"/>
      <c r="E944" s="126"/>
      <c r="F944" s="6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12.75" customHeight="1" x14ac:dyDescent="0.2">
      <c r="A945" s="75"/>
      <c r="B945" s="6"/>
      <c r="C945" s="126"/>
      <c r="D945" s="126"/>
      <c r="E945" s="126"/>
      <c r="F945" s="6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12.75" customHeight="1" x14ac:dyDescent="0.2">
      <c r="A946" s="75"/>
      <c r="B946" s="6"/>
      <c r="C946" s="126"/>
      <c r="D946" s="126"/>
      <c r="E946" s="126"/>
      <c r="F946" s="6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12.75" customHeight="1" x14ac:dyDescent="0.2">
      <c r="A947" s="75"/>
      <c r="B947" s="6"/>
      <c r="C947" s="126"/>
      <c r="D947" s="126"/>
      <c r="E947" s="126"/>
      <c r="F947" s="6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12.75" customHeight="1" x14ac:dyDescent="0.2">
      <c r="A948" s="75"/>
      <c r="B948" s="6"/>
      <c r="C948" s="126"/>
      <c r="D948" s="126"/>
      <c r="E948" s="126"/>
      <c r="F948" s="6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12.75" customHeight="1" x14ac:dyDescent="0.2">
      <c r="A949" s="75"/>
      <c r="B949" s="6"/>
      <c r="C949" s="126"/>
      <c r="D949" s="126"/>
      <c r="E949" s="126"/>
      <c r="F949" s="6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12.75" customHeight="1" x14ac:dyDescent="0.2">
      <c r="A950" s="75"/>
      <c r="B950" s="6"/>
      <c r="C950" s="126"/>
      <c r="D950" s="126"/>
      <c r="E950" s="126"/>
      <c r="F950" s="6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12.75" customHeight="1" x14ac:dyDescent="0.2">
      <c r="A951" s="75"/>
      <c r="B951" s="6"/>
      <c r="C951" s="126"/>
      <c r="D951" s="126"/>
      <c r="E951" s="126"/>
      <c r="F951" s="6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12.75" customHeight="1" x14ac:dyDescent="0.2">
      <c r="A952" s="75"/>
      <c r="B952" s="6"/>
      <c r="C952" s="126"/>
      <c r="D952" s="126"/>
      <c r="E952" s="126"/>
      <c r="F952" s="6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12.75" customHeight="1" x14ac:dyDescent="0.2">
      <c r="A953" s="75"/>
      <c r="B953" s="6"/>
      <c r="C953" s="126"/>
      <c r="D953" s="126"/>
      <c r="E953" s="126"/>
      <c r="F953" s="6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12.75" customHeight="1" x14ac:dyDescent="0.2">
      <c r="A954" s="75"/>
      <c r="B954" s="6"/>
      <c r="C954" s="126"/>
      <c r="D954" s="126"/>
      <c r="E954" s="126"/>
      <c r="F954" s="6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12.75" customHeight="1" x14ac:dyDescent="0.2">
      <c r="A955" s="75"/>
      <c r="B955" s="6"/>
      <c r="C955" s="126"/>
      <c r="D955" s="126"/>
      <c r="E955" s="126"/>
      <c r="F955" s="6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12.75" customHeight="1" x14ac:dyDescent="0.2">
      <c r="A956" s="75"/>
      <c r="B956" s="6"/>
      <c r="C956" s="126"/>
      <c r="D956" s="126"/>
      <c r="E956" s="126"/>
      <c r="F956" s="6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12.75" customHeight="1" x14ac:dyDescent="0.2">
      <c r="A957" s="75"/>
      <c r="B957" s="6"/>
      <c r="C957" s="126"/>
      <c r="D957" s="126"/>
      <c r="E957" s="126"/>
      <c r="F957" s="6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12.75" customHeight="1" x14ac:dyDescent="0.2">
      <c r="A958" s="75"/>
      <c r="B958" s="6"/>
      <c r="C958" s="126"/>
      <c r="D958" s="126"/>
      <c r="E958" s="126"/>
      <c r="F958" s="6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12.75" customHeight="1" x14ac:dyDescent="0.2">
      <c r="A959" s="75"/>
      <c r="B959" s="6"/>
      <c r="C959" s="126"/>
      <c r="D959" s="126"/>
      <c r="E959" s="126"/>
      <c r="F959" s="6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12.75" customHeight="1" x14ac:dyDescent="0.2">
      <c r="A960" s="75"/>
      <c r="B960" s="6"/>
      <c r="C960" s="126"/>
      <c r="D960" s="126"/>
      <c r="E960" s="126"/>
      <c r="F960" s="6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12.75" customHeight="1" x14ac:dyDescent="0.2">
      <c r="A961" s="75"/>
      <c r="B961" s="6"/>
      <c r="C961" s="126"/>
      <c r="D961" s="126"/>
      <c r="E961" s="126"/>
      <c r="F961" s="6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12.75" customHeight="1" x14ac:dyDescent="0.2">
      <c r="A962" s="75"/>
      <c r="B962" s="6"/>
      <c r="C962" s="126"/>
      <c r="D962" s="126"/>
      <c r="E962" s="126"/>
      <c r="F962" s="6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12.75" customHeight="1" x14ac:dyDescent="0.2">
      <c r="A963" s="75"/>
      <c r="B963" s="6"/>
      <c r="C963" s="126"/>
      <c r="D963" s="126"/>
      <c r="E963" s="126"/>
      <c r="F963" s="6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12.75" customHeight="1" x14ac:dyDescent="0.2">
      <c r="A964" s="75"/>
      <c r="B964" s="6"/>
      <c r="C964" s="126"/>
      <c r="D964" s="126"/>
      <c r="E964" s="126"/>
      <c r="F964" s="6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12.75" customHeight="1" x14ac:dyDescent="0.2">
      <c r="A965" s="75"/>
      <c r="B965" s="6"/>
      <c r="C965" s="126"/>
      <c r="D965" s="126"/>
      <c r="E965" s="126"/>
      <c r="F965" s="6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12.75" customHeight="1" x14ac:dyDescent="0.2">
      <c r="A966" s="75"/>
      <c r="B966" s="6"/>
      <c r="C966" s="126"/>
      <c r="D966" s="126"/>
      <c r="E966" s="126"/>
      <c r="F966" s="6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12.75" customHeight="1" x14ac:dyDescent="0.2">
      <c r="A967" s="75"/>
      <c r="B967" s="6"/>
      <c r="C967" s="126"/>
      <c r="D967" s="126"/>
      <c r="E967" s="126"/>
      <c r="F967" s="6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12.75" customHeight="1" x14ac:dyDescent="0.2">
      <c r="A968" s="75"/>
      <c r="B968" s="6"/>
      <c r="C968" s="126"/>
      <c r="D968" s="126"/>
      <c r="E968" s="126"/>
      <c r="F968" s="6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12.75" customHeight="1" x14ac:dyDescent="0.2">
      <c r="A969" s="75"/>
      <c r="B969" s="6"/>
      <c r="C969" s="126"/>
      <c r="D969" s="126"/>
      <c r="E969" s="126"/>
      <c r="F969" s="6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12.75" customHeight="1" x14ac:dyDescent="0.2">
      <c r="A970" s="75"/>
      <c r="B970" s="6"/>
      <c r="C970" s="126"/>
      <c r="D970" s="126"/>
      <c r="E970" s="126"/>
      <c r="F970" s="6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12.75" customHeight="1" x14ac:dyDescent="0.2">
      <c r="A971" s="75"/>
      <c r="B971" s="6"/>
      <c r="C971" s="126"/>
      <c r="D971" s="126"/>
      <c r="E971" s="126"/>
      <c r="F971" s="6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12.75" customHeight="1" x14ac:dyDescent="0.2">
      <c r="A972" s="75"/>
      <c r="B972" s="6"/>
      <c r="C972" s="126"/>
      <c r="D972" s="126"/>
      <c r="E972" s="126"/>
      <c r="F972" s="6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12.75" customHeight="1" x14ac:dyDescent="0.2">
      <c r="A973" s="75"/>
      <c r="B973" s="6"/>
      <c r="C973" s="126"/>
      <c r="D973" s="126"/>
      <c r="E973" s="126"/>
      <c r="F973" s="6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12.75" customHeight="1" x14ac:dyDescent="0.2">
      <c r="A974" s="75"/>
      <c r="B974" s="6"/>
      <c r="C974" s="126"/>
      <c r="D974" s="126"/>
      <c r="E974" s="126"/>
      <c r="F974" s="6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12.75" customHeight="1" x14ac:dyDescent="0.2">
      <c r="A975" s="75"/>
      <c r="B975" s="6"/>
      <c r="C975" s="126"/>
      <c r="D975" s="126"/>
      <c r="E975" s="126"/>
      <c r="F975" s="6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12.75" customHeight="1" x14ac:dyDescent="0.2">
      <c r="A976" s="75"/>
      <c r="B976" s="6"/>
      <c r="C976" s="126"/>
      <c r="D976" s="126"/>
      <c r="E976" s="126"/>
      <c r="F976" s="6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12.75" customHeight="1" x14ac:dyDescent="0.2">
      <c r="A977" s="75"/>
      <c r="B977" s="6"/>
      <c r="C977" s="126"/>
      <c r="D977" s="126"/>
      <c r="E977" s="126"/>
      <c r="F977" s="6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12.75" customHeight="1" x14ac:dyDescent="0.2">
      <c r="A978" s="75"/>
      <c r="B978" s="6"/>
      <c r="C978" s="126"/>
      <c r="D978" s="126"/>
      <c r="E978" s="126"/>
      <c r="F978" s="6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12.75" customHeight="1" x14ac:dyDescent="0.2">
      <c r="A979" s="75"/>
      <c r="B979" s="6"/>
      <c r="C979" s="126"/>
      <c r="D979" s="126"/>
      <c r="E979" s="126"/>
      <c r="F979" s="6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12.75" customHeight="1" x14ac:dyDescent="0.2">
      <c r="A980" s="75"/>
      <c r="B980" s="6"/>
      <c r="C980" s="126"/>
      <c r="D980" s="126"/>
      <c r="E980" s="126"/>
      <c r="F980" s="6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12.75" customHeight="1" x14ac:dyDescent="0.2">
      <c r="A981" s="75"/>
      <c r="B981" s="6"/>
      <c r="C981" s="126"/>
      <c r="D981" s="126"/>
      <c r="E981" s="126"/>
      <c r="F981" s="6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12.75" customHeight="1" x14ac:dyDescent="0.2">
      <c r="A982" s="75"/>
      <c r="B982" s="6"/>
      <c r="C982" s="126"/>
      <c r="D982" s="126"/>
      <c r="E982" s="126"/>
      <c r="F982" s="6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12.75" customHeight="1" x14ac:dyDescent="0.2">
      <c r="A983" s="75"/>
      <c r="B983" s="6"/>
      <c r="C983" s="126"/>
      <c r="D983" s="126"/>
      <c r="E983" s="126"/>
      <c r="F983" s="6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12.75" customHeight="1" x14ac:dyDescent="0.2">
      <c r="A984" s="75"/>
      <c r="B984" s="6"/>
      <c r="C984" s="126"/>
      <c r="D984" s="126"/>
      <c r="E984" s="126"/>
      <c r="F984" s="6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12.75" customHeight="1" x14ac:dyDescent="0.2">
      <c r="A985" s="75"/>
      <c r="B985" s="6"/>
      <c r="C985" s="126"/>
      <c r="D985" s="126"/>
      <c r="E985" s="126"/>
      <c r="F985" s="6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12.75" customHeight="1" x14ac:dyDescent="0.2">
      <c r="A986" s="75"/>
      <c r="B986" s="6"/>
      <c r="C986" s="126"/>
      <c r="D986" s="126"/>
      <c r="E986" s="126"/>
      <c r="F986" s="6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12.75" customHeight="1" x14ac:dyDescent="0.2">
      <c r="A987" s="75"/>
      <c r="B987" s="6"/>
      <c r="C987" s="126"/>
      <c r="D987" s="126"/>
      <c r="E987" s="126"/>
      <c r="F987" s="6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12.75" customHeight="1" x14ac:dyDescent="0.2">
      <c r="A988" s="75"/>
      <c r="B988" s="6"/>
      <c r="C988" s="126"/>
      <c r="D988" s="126"/>
      <c r="E988" s="126"/>
      <c r="F988" s="6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12.75" customHeight="1" x14ac:dyDescent="0.2">
      <c r="A989" s="75"/>
      <c r="B989" s="6"/>
      <c r="C989" s="126"/>
      <c r="D989" s="126"/>
      <c r="E989" s="126"/>
      <c r="F989" s="6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12.75" customHeight="1" x14ac:dyDescent="0.2">
      <c r="A990" s="75"/>
      <c r="B990" s="6"/>
      <c r="C990" s="126"/>
      <c r="D990" s="126"/>
      <c r="E990" s="126"/>
      <c r="F990" s="6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12.75" customHeight="1" x14ac:dyDescent="0.2">
      <c r="A991" s="75"/>
      <c r="B991" s="6"/>
      <c r="C991" s="126"/>
      <c r="D991" s="126"/>
      <c r="E991" s="126"/>
      <c r="F991" s="6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12.75" customHeight="1" x14ac:dyDescent="0.2">
      <c r="A992" s="75"/>
      <c r="B992" s="6"/>
      <c r="C992" s="126"/>
      <c r="D992" s="126"/>
      <c r="E992" s="126"/>
      <c r="F992" s="6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12.75" customHeight="1" x14ac:dyDescent="0.2">
      <c r="A993" s="75"/>
      <c r="B993" s="6"/>
      <c r="C993" s="126"/>
      <c r="D993" s="126"/>
      <c r="E993" s="126"/>
      <c r="F993" s="6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12.75" customHeight="1" x14ac:dyDescent="0.2">
      <c r="A994" s="75"/>
      <c r="B994" s="6"/>
      <c r="C994" s="126"/>
      <c r="D994" s="126"/>
      <c r="E994" s="126"/>
      <c r="F994" s="6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12.75" customHeight="1" x14ac:dyDescent="0.2">
      <c r="A995" s="75"/>
      <c r="B995" s="6"/>
      <c r="C995" s="126"/>
      <c r="D995" s="126"/>
      <c r="E995" s="126"/>
      <c r="F995" s="6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12.75" customHeight="1" x14ac:dyDescent="0.2">
      <c r="A996" s="75"/>
      <c r="B996" s="6"/>
      <c r="C996" s="126"/>
      <c r="D996" s="126"/>
      <c r="E996" s="126"/>
      <c r="F996" s="6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12.75" customHeight="1" x14ac:dyDescent="0.2">
      <c r="A997" s="75"/>
      <c r="B997" s="6"/>
      <c r="C997" s="126"/>
      <c r="D997" s="126"/>
      <c r="E997" s="126"/>
      <c r="F997" s="6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12.75" customHeight="1" x14ac:dyDescent="0.2">
      <c r="A998" s="75"/>
      <c r="B998" s="6"/>
      <c r="C998" s="126"/>
      <c r="D998" s="126"/>
      <c r="E998" s="126"/>
      <c r="F998" s="6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spans="1:26" ht="12.75" customHeight="1" x14ac:dyDescent="0.2">
      <c r="A999" s="75"/>
      <c r="B999" s="6"/>
      <c r="C999" s="126"/>
      <c r="D999" s="126"/>
      <c r="E999" s="126"/>
      <c r="F999" s="6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spans="1:26" ht="12.75" customHeight="1" x14ac:dyDescent="0.2">
      <c r="A1000" s="75"/>
      <c r="B1000" s="6"/>
      <c r="C1000" s="126"/>
      <c r="D1000" s="126"/>
      <c r="E1000" s="126"/>
      <c r="F1000" s="6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sheetProtection algorithmName="SHA-512" hashValue="C9ZJgblGSS83uOWHLpgPdqSJq/mxrDAjWCNVKRbClTmceRyoapQfqE3FYb8bgm1aSb28iCVW44ymo1+3b2l6QA==" saltValue="kRDUreO6hcvBkU0W48rUaA==" spinCount="100000" sheet="1" objects="1" scenarios="1"/>
  <mergeCells count="73">
    <mergeCell ref="E30:E31"/>
    <mergeCell ref="E33:E37"/>
    <mergeCell ref="B39:D39"/>
    <mergeCell ref="B40:E40"/>
    <mergeCell ref="E41:E42"/>
    <mergeCell ref="B24:E24"/>
    <mergeCell ref="C25:D25"/>
    <mergeCell ref="C26:D26"/>
    <mergeCell ref="B28:E28"/>
    <mergeCell ref="B29:E29"/>
    <mergeCell ref="B17:E17"/>
    <mergeCell ref="B18:E18"/>
    <mergeCell ref="B19:D19"/>
    <mergeCell ref="B20:D20"/>
    <mergeCell ref="B22:B23"/>
    <mergeCell ref="C22:D22"/>
    <mergeCell ref="E22:E23"/>
    <mergeCell ref="C23:D23"/>
    <mergeCell ref="B10:D10"/>
    <mergeCell ref="B11:D11"/>
    <mergeCell ref="B13:E13"/>
    <mergeCell ref="C14:D14"/>
    <mergeCell ref="C15:D15"/>
    <mergeCell ref="B2:E2"/>
    <mergeCell ref="B5:E5"/>
    <mergeCell ref="B6:D6"/>
    <mergeCell ref="B7:D7"/>
    <mergeCell ref="B8:D8"/>
    <mergeCell ref="B102:C102"/>
    <mergeCell ref="B104:E104"/>
    <mergeCell ref="E105:E106"/>
    <mergeCell ref="B109:C109"/>
    <mergeCell ref="E109:E111"/>
    <mergeCell ref="B110:C110"/>
    <mergeCell ref="B111:C111"/>
    <mergeCell ref="E98:E102"/>
    <mergeCell ref="B98:C98"/>
    <mergeCell ref="B99:C99"/>
    <mergeCell ref="B81:E81"/>
    <mergeCell ref="B82:E82"/>
    <mergeCell ref="E83:E84"/>
    <mergeCell ref="B100:C100"/>
    <mergeCell ref="B101:C101"/>
    <mergeCell ref="B86:D86"/>
    <mergeCell ref="B87:C87"/>
    <mergeCell ref="B89:E89"/>
    <mergeCell ref="E90:E92"/>
    <mergeCell ref="D96:E96"/>
    <mergeCell ref="B97:E97"/>
    <mergeCell ref="B75:E75"/>
    <mergeCell ref="B76:C76"/>
    <mergeCell ref="B77:C77"/>
    <mergeCell ref="B79:C79"/>
    <mergeCell ref="B80:E80"/>
    <mergeCell ref="B62:C62"/>
    <mergeCell ref="B64:C64"/>
    <mergeCell ref="B66:E66"/>
    <mergeCell ref="E67:E72"/>
    <mergeCell ref="B74:E74"/>
    <mergeCell ref="C59:D59"/>
    <mergeCell ref="C60:D60"/>
    <mergeCell ref="B47:E47"/>
    <mergeCell ref="C48:D48"/>
    <mergeCell ref="E48:E61"/>
    <mergeCell ref="C50:D50"/>
    <mergeCell ref="C52:D52"/>
    <mergeCell ref="C53:D53"/>
    <mergeCell ref="C54:D54"/>
    <mergeCell ref="C61:D61"/>
    <mergeCell ref="C55:D55"/>
    <mergeCell ref="C56:D56"/>
    <mergeCell ref="C57:D57"/>
    <mergeCell ref="C58:D58"/>
  </mergeCells>
  <printOptions horizontalCentered="1"/>
  <pageMargins left="0.51180555555555496" right="0.51180555555555496" top="0.62986111111111098" bottom="0.62986111111111098" header="0" footer="0"/>
  <pageSetup paperSize="9" fitToHeight="0" orientation="portrait"/>
  <headerFooter>
    <oddFooter>&amp;CPágina &amp;P de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showGridLines="0" workbookViewId="0">
      <selection activeCell="B31" sqref="B31:E31"/>
    </sheetView>
  </sheetViews>
  <sheetFormatPr defaultColWidth="12.5703125" defaultRowHeight="15" customHeight="1" outlineLevelRow="2" x14ac:dyDescent="0.2"/>
  <cols>
    <col min="1" max="1" width="1.42578125" customWidth="1"/>
    <col min="2" max="2" width="53.7109375" customWidth="1"/>
    <col min="3" max="3" width="11.85546875" customWidth="1"/>
    <col min="4" max="4" width="14.7109375" customWidth="1"/>
    <col min="5" max="5" width="20" customWidth="1"/>
    <col min="6" max="6" width="15.42578125" customWidth="1"/>
    <col min="7" max="7" width="1.85546875" customWidth="1"/>
    <col min="8" max="8" width="12" customWidth="1"/>
    <col min="9" max="26" width="9.140625" customWidth="1"/>
  </cols>
  <sheetData>
    <row r="1" spans="1:26" ht="7.5" customHeight="1" x14ac:dyDescent="0.2">
      <c r="A1" s="75"/>
      <c r="B1" s="6"/>
      <c r="C1" s="126"/>
      <c r="D1" s="126"/>
      <c r="E1" s="126"/>
      <c r="F1" s="6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2.75" customHeight="1" x14ac:dyDescent="0.2">
      <c r="A2" s="75"/>
      <c r="B2" s="291" t="s">
        <v>145</v>
      </c>
      <c r="C2" s="228"/>
      <c r="D2" s="228"/>
      <c r="E2" s="229"/>
      <c r="F2" s="127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spans="1:26" ht="15" customHeight="1" x14ac:dyDescent="0.2">
      <c r="A3" s="75"/>
      <c r="B3" s="128" t="s">
        <v>146</v>
      </c>
      <c r="C3" s="126"/>
      <c r="D3" s="126"/>
      <c r="E3" s="126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5" customHeight="1" x14ac:dyDescent="0.2">
      <c r="A4" s="75"/>
      <c r="B4" s="128" t="s">
        <v>147</v>
      </c>
      <c r="C4" s="126"/>
      <c r="D4" s="126"/>
      <c r="E4" s="126"/>
      <c r="F4" s="6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5" customHeight="1" x14ac:dyDescent="0.2">
      <c r="A5" s="75"/>
      <c r="B5" s="257" t="s">
        <v>18</v>
      </c>
      <c r="C5" s="217"/>
      <c r="D5" s="217"/>
      <c r="E5" s="218"/>
      <c r="F5" s="128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5" customHeight="1" x14ac:dyDescent="0.2">
      <c r="A6" s="75"/>
      <c r="B6" s="292" t="s">
        <v>19</v>
      </c>
      <c r="C6" s="220"/>
      <c r="D6" s="210"/>
      <c r="E6" s="129" t="str">
        <f>PREENCHIMENTO!C20</f>
        <v>____/____/______</v>
      </c>
      <c r="F6" s="130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15" customHeight="1" x14ac:dyDescent="0.2">
      <c r="A7" s="75"/>
      <c r="B7" s="292" t="s">
        <v>148</v>
      </c>
      <c r="C7" s="220"/>
      <c r="D7" s="210"/>
      <c r="E7" s="131" t="s">
        <v>83</v>
      </c>
      <c r="F7" s="128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5" customHeight="1" x14ac:dyDescent="0.2">
      <c r="A8" s="75"/>
      <c r="B8" s="292" t="s">
        <v>44</v>
      </c>
      <c r="C8" s="220"/>
      <c r="D8" s="210"/>
      <c r="E8" s="131">
        <f>PREENCHIMENTO!E37</f>
        <v>0</v>
      </c>
      <c r="F8" s="128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5" customHeight="1" x14ac:dyDescent="0.2">
      <c r="A9" s="75"/>
      <c r="B9" s="79" t="s">
        <v>45</v>
      </c>
      <c r="C9" s="132"/>
      <c r="D9" s="132"/>
      <c r="E9" s="131">
        <f>PREENCHIMENTO!E38</f>
        <v>0</v>
      </c>
      <c r="F9" s="128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15" customHeight="1" x14ac:dyDescent="0.2">
      <c r="A10" s="75"/>
      <c r="B10" s="292" t="s">
        <v>46</v>
      </c>
      <c r="C10" s="220"/>
      <c r="D10" s="210"/>
      <c r="E10" s="131">
        <f>PREENCHIMENTO!E39</f>
        <v>0</v>
      </c>
      <c r="F10" s="133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15" customHeight="1" x14ac:dyDescent="0.2">
      <c r="A11" s="75"/>
      <c r="B11" s="293" t="s">
        <v>149</v>
      </c>
      <c r="C11" s="225"/>
      <c r="D11" s="235"/>
      <c r="E11" s="134">
        <f>RESUMO!D25</f>
        <v>12</v>
      </c>
      <c r="F11" s="128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6.75" customHeight="1" x14ac:dyDescent="0.2">
      <c r="A12" s="75"/>
      <c r="B12" s="6"/>
      <c r="C12" s="126"/>
      <c r="D12" s="126"/>
      <c r="E12" s="126"/>
      <c r="F12" s="6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15" customHeight="1" x14ac:dyDescent="0.2">
      <c r="A13" s="75"/>
      <c r="B13" s="257" t="s">
        <v>150</v>
      </c>
      <c r="C13" s="217"/>
      <c r="D13" s="217"/>
      <c r="E13" s="218"/>
      <c r="F13" s="128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ht="24.75" customHeight="1" x14ac:dyDescent="0.2">
      <c r="A14" s="75"/>
      <c r="B14" s="88" t="s">
        <v>151</v>
      </c>
      <c r="C14" s="294" t="s">
        <v>152</v>
      </c>
      <c r="D14" s="210"/>
      <c r="E14" s="90" t="s">
        <v>153</v>
      </c>
      <c r="F14" s="13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pans="1:26" ht="15" customHeight="1" x14ac:dyDescent="0.2">
      <c r="A15" s="6"/>
      <c r="B15" s="5" t="s">
        <v>230</v>
      </c>
      <c r="C15" s="295" t="s">
        <v>154</v>
      </c>
      <c r="D15" s="235"/>
      <c r="E15" s="134">
        <f>PREENCHIMENTO!G26</f>
        <v>2</v>
      </c>
      <c r="F15" s="128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6.75" customHeight="1" x14ac:dyDescent="0.2">
      <c r="A16" s="75"/>
      <c r="B16" s="6"/>
      <c r="C16" s="126"/>
      <c r="D16" s="126"/>
      <c r="E16" s="126"/>
      <c r="F16" s="6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15" customHeight="1" x14ac:dyDescent="0.2">
      <c r="A17" s="75"/>
      <c r="B17" s="257" t="s">
        <v>155</v>
      </c>
      <c r="C17" s="217"/>
      <c r="D17" s="217"/>
      <c r="E17" s="218"/>
      <c r="F17" s="128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15" customHeight="1" x14ac:dyDescent="0.2">
      <c r="A18" s="75"/>
      <c r="B18" s="221" t="s">
        <v>156</v>
      </c>
      <c r="C18" s="220"/>
      <c r="D18" s="220"/>
      <c r="E18" s="212"/>
      <c r="F18" s="128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15" customHeight="1" x14ac:dyDescent="0.2">
      <c r="A19" s="75"/>
      <c r="B19" s="292" t="s">
        <v>157</v>
      </c>
      <c r="C19" s="220"/>
      <c r="D19" s="210"/>
      <c r="E19" s="131" t="s">
        <v>229</v>
      </c>
      <c r="F19" s="128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15" customHeight="1" x14ac:dyDescent="0.2">
      <c r="A20" s="75"/>
      <c r="B20" s="292" t="s">
        <v>159</v>
      </c>
      <c r="C20" s="220"/>
      <c r="D20" s="210"/>
      <c r="E20" s="136">
        <f>PREENCHIMENTO!C26</f>
        <v>4659.51</v>
      </c>
      <c r="F20" s="137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15" customHeight="1" x14ac:dyDescent="0.2">
      <c r="A21" s="75"/>
      <c r="B21" s="292" t="s">
        <v>231</v>
      </c>
      <c r="C21" s="220"/>
      <c r="D21" s="210"/>
      <c r="E21" s="136">
        <f>PREENCHIMENTO!C30</f>
        <v>1518</v>
      </c>
      <c r="F21" s="196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6.75" customHeight="1" x14ac:dyDescent="0.2">
      <c r="A22" s="75"/>
      <c r="B22" s="138"/>
      <c r="C22" s="139"/>
      <c r="D22" s="139"/>
      <c r="E22" s="139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30.75" customHeight="1" x14ac:dyDescent="0.2">
      <c r="A23" s="75"/>
      <c r="B23" s="296" t="str">
        <f>B15</f>
        <v>Assistente Administrativo - Insalubridade</v>
      </c>
      <c r="C23" s="298" t="s">
        <v>160</v>
      </c>
      <c r="D23" s="232"/>
      <c r="E23" s="299" t="s">
        <v>161</v>
      </c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 spans="1:26" ht="30" customHeight="1" x14ac:dyDescent="0.2">
      <c r="A24" s="75"/>
      <c r="B24" s="297"/>
      <c r="C24" s="300"/>
      <c r="D24" s="210"/>
      <c r="E24" s="272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 spans="1:26" ht="15" customHeight="1" x14ac:dyDescent="0.2">
      <c r="A25" s="75"/>
      <c r="B25" s="221" t="s">
        <v>162</v>
      </c>
      <c r="C25" s="220"/>
      <c r="D25" s="220"/>
      <c r="E25" s="212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15" customHeight="1" outlineLevel="1" x14ac:dyDescent="0.2">
      <c r="A26" s="75"/>
      <c r="B26" s="73" t="s">
        <v>23</v>
      </c>
      <c r="C26" s="301">
        <f>E20</f>
        <v>4659.51</v>
      </c>
      <c r="D26" s="210"/>
      <c r="E26" s="140" t="s">
        <v>163</v>
      </c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spans="1:26" ht="54" customHeight="1" outlineLevel="1" x14ac:dyDescent="0.2">
      <c r="A27" s="75"/>
      <c r="B27" s="197" t="s">
        <v>232</v>
      </c>
      <c r="C27" s="301">
        <f>PREENCHIMENTO!E26</f>
        <v>607.20000000000005</v>
      </c>
      <c r="D27" s="210"/>
      <c r="E27" s="140" t="s">
        <v>163</v>
      </c>
      <c r="F27" s="196" t="s">
        <v>233</v>
      </c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15" customHeight="1" x14ac:dyDescent="0.2">
      <c r="A28" s="6"/>
      <c r="B28" s="141" t="s">
        <v>164</v>
      </c>
      <c r="C28" s="302">
        <f>C26+C27</f>
        <v>5266.71</v>
      </c>
      <c r="D28" s="235"/>
      <c r="E28" s="142" t="s">
        <v>165</v>
      </c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6.75" customHeight="1" x14ac:dyDescent="0.2">
      <c r="A29" s="75"/>
      <c r="B29" s="143"/>
      <c r="C29" s="144"/>
      <c r="D29" s="144"/>
      <c r="E29" s="86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spans="1:26" ht="15" customHeight="1" x14ac:dyDescent="0.2">
      <c r="A30" s="75"/>
      <c r="B30" s="257" t="s">
        <v>166</v>
      </c>
      <c r="C30" s="217"/>
      <c r="D30" s="217"/>
      <c r="E30" s="218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spans="1:26" ht="27.75" customHeight="1" outlineLevel="1" x14ac:dyDescent="0.2">
      <c r="A31" s="75"/>
      <c r="B31" s="303" t="s">
        <v>167</v>
      </c>
      <c r="C31" s="220"/>
      <c r="D31" s="220"/>
      <c r="E31" s="212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spans="1:26" ht="15" customHeight="1" outlineLevel="1" x14ac:dyDescent="0.2">
      <c r="A32" s="75"/>
      <c r="B32" s="79" t="s">
        <v>168</v>
      </c>
      <c r="C32" s="193">
        <v>0.2</v>
      </c>
      <c r="D32" s="60">
        <f t="shared" ref="D32:D39" si="0">ROUND(C32*C$28,2)</f>
        <v>1053.3399999999999</v>
      </c>
      <c r="E32" s="270" t="s">
        <v>163</v>
      </c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spans="1:26" ht="15" customHeight="1" outlineLevel="1" x14ac:dyDescent="0.2">
      <c r="A33" s="75"/>
      <c r="B33" s="79" t="s">
        <v>169</v>
      </c>
      <c r="C33" s="193">
        <v>2.5000000000000001E-2</v>
      </c>
      <c r="D33" s="60">
        <f t="shared" si="0"/>
        <v>131.66999999999999</v>
      </c>
      <c r="E33" s="272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15" customHeight="1" outlineLevel="1" x14ac:dyDescent="0.2">
      <c r="A34" s="75"/>
      <c r="B34" s="73" t="s">
        <v>170</v>
      </c>
      <c r="C34" s="145">
        <f>PREENCHIMENTO!C33</f>
        <v>0</v>
      </c>
      <c r="D34" s="147">
        <f t="shared" si="0"/>
        <v>0</v>
      </c>
      <c r="E34" s="140" t="s">
        <v>171</v>
      </c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15" customHeight="1" outlineLevel="1" x14ac:dyDescent="0.2">
      <c r="A35" s="75"/>
      <c r="B35" s="79" t="s">
        <v>172</v>
      </c>
      <c r="C35" s="193">
        <v>1.4999999999999999E-2</v>
      </c>
      <c r="D35" s="60">
        <f t="shared" si="0"/>
        <v>79</v>
      </c>
      <c r="E35" s="270" t="s">
        <v>163</v>
      </c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15" customHeight="1" outlineLevel="1" x14ac:dyDescent="0.2">
      <c r="A36" s="75"/>
      <c r="B36" s="79" t="s">
        <v>173</v>
      </c>
      <c r="C36" s="193">
        <v>0.01</v>
      </c>
      <c r="D36" s="60">
        <f t="shared" si="0"/>
        <v>52.67</v>
      </c>
      <c r="E36" s="271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15" customHeight="1" outlineLevel="1" x14ac:dyDescent="0.2">
      <c r="A37" s="75"/>
      <c r="B37" s="79" t="s">
        <v>174</v>
      </c>
      <c r="C37" s="193">
        <v>6.0000000000000001E-3</v>
      </c>
      <c r="D37" s="60">
        <f t="shared" si="0"/>
        <v>31.6</v>
      </c>
      <c r="E37" s="271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15" customHeight="1" outlineLevel="1" x14ac:dyDescent="0.2">
      <c r="A38" s="75"/>
      <c r="B38" s="79" t="s">
        <v>175</v>
      </c>
      <c r="C38" s="193">
        <v>2E-3</v>
      </c>
      <c r="D38" s="60">
        <f t="shared" si="0"/>
        <v>10.53</v>
      </c>
      <c r="E38" s="271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15" customHeight="1" outlineLevel="1" x14ac:dyDescent="0.2">
      <c r="A39" s="75"/>
      <c r="B39" s="79" t="s">
        <v>176</v>
      </c>
      <c r="C39" s="193">
        <v>0.08</v>
      </c>
      <c r="D39" s="60">
        <f t="shared" si="0"/>
        <v>421.34</v>
      </c>
      <c r="E39" s="272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15" customHeight="1" outlineLevel="1" x14ac:dyDescent="0.2">
      <c r="A40" s="75"/>
      <c r="B40" s="88" t="s">
        <v>177</v>
      </c>
      <c r="C40" s="194">
        <f t="shared" ref="C40:D40" si="1">SUM(C32:C39)</f>
        <v>0.33800000000000002</v>
      </c>
      <c r="D40" s="149">
        <f t="shared" si="1"/>
        <v>1780.1499999999999</v>
      </c>
      <c r="E40" s="140" t="s">
        <v>165</v>
      </c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3" customHeight="1" outlineLevel="1" x14ac:dyDescent="0.2">
      <c r="A41" s="75"/>
      <c r="B41" s="304"/>
      <c r="C41" s="305"/>
      <c r="D41" s="305"/>
      <c r="E41" s="86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15" customHeight="1" outlineLevel="1" x14ac:dyDescent="0.2">
      <c r="A42" s="75"/>
      <c r="B42" s="221" t="s">
        <v>178</v>
      </c>
      <c r="C42" s="220"/>
      <c r="D42" s="220"/>
      <c r="E42" s="212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15" customHeight="1" outlineLevel="2" x14ac:dyDescent="0.2">
      <c r="A43" s="75"/>
      <c r="B43" s="79" t="s">
        <v>179</v>
      </c>
      <c r="C43" s="145">
        <f>1/12</f>
        <v>8.3333333333333329E-2</v>
      </c>
      <c r="D43" s="60">
        <f t="shared" ref="D43:D44" si="2">ROUND(C43*(C$28),2)</f>
        <v>438.89</v>
      </c>
      <c r="E43" s="270" t="s">
        <v>163</v>
      </c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15" customHeight="1" outlineLevel="2" x14ac:dyDescent="0.2">
      <c r="A44" s="75"/>
      <c r="B44" s="79" t="s">
        <v>180</v>
      </c>
      <c r="C44" s="145">
        <f>1/3/12</f>
        <v>2.7777777777777776E-2</v>
      </c>
      <c r="D44" s="60">
        <f t="shared" si="2"/>
        <v>146.30000000000001</v>
      </c>
      <c r="E44" s="272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15" customHeight="1" outlineLevel="2" x14ac:dyDescent="0.2">
      <c r="A45" s="75"/>
      <c r="B45" s="88" t="s">
        <v>181</v>
      </c>
      <c r="C45" s="148">
        <f t="shared" ref="C45:D45" si="3">SUM(C43:C44)</f>
        <v>0.1111111111111111</v>
      </c>
      <c r="D45" s="149">
        <f t="shared" si="3"/>
        <v>585.19000000000005</v>
      </c>
      <c r="E45" s="140" t="s">
        <v>165</v>
      </c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15" customHeight="1" outlineLevel="2" x14ac:dyDescent="0.2">
      <c r="A46" s="75"/>
      <c r="B46" s="79" t="s">
        <v>182</v>
      </c>
      <c r="C46" s="145">
        <f>C45*C40</f>
        <v>3.7555555555555557E-2</v>
      </c>
      <c r="D46" s="60">
        <f>ROUND(C28*C46,2)</f>
        <v>197.79</v>
      </c>
      <c r="E46" s="150" t="s">
        <v>163</v>
      </c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15" customHeight="1" outlineLevel="1" x14ac:dyDescent="0.2">
      <c r="A47" s="75"/>
      <c r="B47" s="88" t="s">
        <v>183</v>
      </c>
      <c r="C47" s="194">
        <f>SUM(C46+C45)</f>
        <v>0.14866666666666667</v>
      </c>
      <c r="D47" s="149">
        <f>SUM(D45:D46)</f>
        <v>782.98</v>
      </c>
      <c r="E47" s="140" t="s">
        <v>165</v>
      </c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3" customHeight="1" outlineLevel="1" x14ac:dyDescent="0.2">
      <c r="A48" s="75"/>
      <c r="B48" s="143"/>
      <c r="C48" s="144"/>
      <c r="D48" s="144"/>
      <c r="E48" s="86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15" customHeight="1" outlineLevel="1" x14ac:dyDescent="0.2">
      <c r="A49" s="75"/>
      <c r="B49" s="221" t="s">
        <v>184</v>
      </c>
      <c r="C49" s="220"/>
      <c r="D49" s="220"/>
      <c r="E49" s="212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15" customHeight="1" outlineLevel="2" x14ac:dyDescent="0.2">
      <c r="A50" s="75"/>
      <c r="B50" s="73" t="s">
        <v>47</v>
      </c>
      <c r="C50" s="269">
        <f>'Assistente administrativo'!C48</f>
        <v>0</v>
      </c>
      <c r="D50" s="210"/>
      <c r="E50" s="270" t="s">
        <v>171</v>
      </c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15" customHeight="1" outlineLevel="2" x14ac:dyDescent="0.2">
      <c r="A51" s="75"/>
      <c r="B51" s="152" t="s">
        <v>185</v>
      </c>
      <c r="C51" s="153">
        <f>'Assistente administrativo'!C49</f>
        <v>0</v>
      </c>
      <c r="D51" s="60">
        <f>'Assistente administrativo'!D49</f>
        <v>0</v>
      </c>
      <c r="E51" s="271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15" customHeight="1" outlineLevel="2" x14ac:dyDescent="0.2">
      <c r="A52" s="75"/>
      <c r="B52" s="73" t="s">
        <v>53</v>
      </c>
      <c r="C52" s="269">
        <f>'Assistente administrativo'!C50</f>
        <v>0</v>
      </c>
      <c r="D52" s="210"/>
      <c r="E52" s="271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15" customHeight="1" outlineLevel="2" x14ac:dyDescent="0.2">
      <c r="A53" s="75"/>
      <c r="B53" s="152" t="s">
        <v>186</v>
      </c>
      <c r="C53" s="153">
        <f>'Assistente administrativo'!C51</f>
        <v>0</v>
      </c>
      <c r="D53" s="60">
        <f>'Assistente administrativo'!D51</f>
        <v>0</v>
      </c>
      <c r="E53" s="271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16.5" customHeight="1" outlineLevel="2" x14ac:dyDescent="0.2">
      <c r="A54" s="75"/>
      <c r="B54" s="73" t="str">
        <f>'Assistente administrativo'!B52</f>
        <v>2.3.C. Outro previsto na CCT (especificar aqui)</v>
      </c>
      <c r="C54" s="269">
        <f>'Assistente administrativo'!C52</f>
        <v>0</v>
      </c>
      <c r="D54" s="210"/>
      <c r="E54" s="271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16.5" customHeight="1" outlineLevel="2" x14ac:dyDescent="0.2">
      <c r="A55" s="75"/>
      <c r="B55" s="73" t="str">
        <f>'Assistente administrativo'!B53</f>
        <v>2.3.C.1. Dedução - participação trabalhador no custeio (se houver)</v>
      </c>
      <c r="C55" s="269">
        <f>'Assistente administrativo'!C53</f>
        <v>0</v>
      </c>
      <c r="D55" s="210"/>
      <c r="E55" s="271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16.5" customHeight="1" outlineLevel="2" x14ac:dyDescent="0.2">
      <c r="A56" s="75"/>
      <c r="B56" s="73" t="str">
        <f>'Assistente administrativo'!B54</f>
        <v>2.3.D. Outro previsto na CCT (especificar aqui)</v>
      </c>
      <c r="C56" s="269">
        <f>'Assistente administrativo'!C54</f>
        <v>0</v>
      </c>
      <c r="D56" s="210"/>
      <c r="E56" s="271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16.5" customHeight="1" outlineLevel="2" x14ac:dyDescent="0.2">
      <c r="A57" s="75"/>
      <c r="B57" s="73" t="str">
        <f>'Assistente administrativo'!B55</f>
        <v>2.3.D.1. Dedução - participação trabalhador no custeio (se houver)</v>
      </c>
      <c r="C57" s="269">
        <f>'Assistente administrativo'!C55</f>
        <v>0</v>
      </c>
      <c r="D57" s="210"/>
      <c r="E57" s="271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16.5" customHeight="1" outlineLevel="2" x14ac:dyDescent="0.2">
      <c r="A58" s="75"/>
      <c r="B58" s="73" t="str">
        <f>'Assistente administrativo'!B56</f>
        <v>2.3.E. Outro previsto na CCT (especificar aqui)</v>
      </c>
      <c r="C58" s="269">
        <f>'Assistente administrativo'!C56</f>
        <v>0</v>
      </c>
      <c r="D58" s="210"/>
      <c r="E58" s="271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16.5" customHeight="1" outlineLevel="2" x14ac:dyDescent="0.2">
      <c r="A59" s="75"/>
      <c r="B59" s="73" t="str">
        <f>'Assistente administrativo'!B57</f>
        <v>2.3.E.1. Dedução - participação trabalhador no custeio (se houver)</v>
      </c>
      <c r="C59" s="269">
        <f>'Assistente administrativo'!C57</f>
        <v>0</v>
      </c>
      <c r="D59" s="210"/>
      <c r="E59" s="271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16.5" customHeight="1" outlineLevel="2" x14ac:dyDescent="0.2">
      <c r="A60" s="75"/>
      <c r="B60" s="73" t="str">
        <f>'Assistente administrativo'!B58</f>
        <v>2.3.F. Outro previsto na CCT (especificar aqui)</v>
      </c>
      <c r="C60" s="269">
        <f>'Assistente administrativo'!C58</f>
        <v>0</v>
      </c>
      <c r="D60" s="210"/>
      <c r="E60" s="271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16.5" customHeight="1" outlineLevel="2" x14ac:dyDescent="0.2">
      <c r="A61" s="75"/>
      <c r="B61" s="73" t="str">
        <f>'Assistente administrativo'!B59</f>
        <v>2.3.F.1. Dedução - participação trabalhador no custeio (se houver)</v>
      </c>
      <c r="C61" s="269">
        <f>'Assistente administrativo'!C59</f>
        <v>0</v>
      </c>
      <c r="D61" s="210"/>
      <c r="E61" s="271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16.5" customHeight="1" outlineLevel="2" x14ac:dyDescent="0.2">
      <c r="A62" s="75"/>
      <c r="B62" s="73" t="str">
        <f>'Assistente administrativo'!B60</f>
        <v>2.3.G. Outro previsto na CCT (especificar aqui)</v>
      </c>
      <c r="C62" s="269">
        <f>'Assistente administrativo'!C60</f>
        <v>0</v>
      </c>
      <c r="D62" s="210"/>
      <c r="E62" s="271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16.5" customHeight="1" outlineLevel="2" x14ac:dyDescent="0.2">
      <c r="A63" s="75"/>
      <c r="B63" s="73" t="str">
        <f>'Assistente administrativo'!B61</f>
        <v>2.3.G.1. Dedução - participação trabalhador no custeio (se houver)</v>
      </c>
      <c r="C63" s="269">
        <f>'Assistente administrativo'!C61</f>
        <v>0</v>
      </c>
      <c r="D63" s="210"/>
      <c r="E63" s="272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15" customHeight="1" outlineLevel="1" x14ac:dyDescent="0.2">
      <c r="A64" s="75"/>
      <c r="B64" s="273" t="s">
        <v>187</v>
      </c>
      <c r="C64" s="210"/>
      <c r="D64" s="149">
        <f>(C50+D51+C52+D53+C54-C55+C56-C57+C58-C59+C60-C61+C62-C63)</f>
        <v>0</v>
      </c>
      <c r="E64" s="142" t="s">
        <v>165</v>
      </c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3" customHeight="1" outlineLevel="1" x14ac:dyDescent="0.2">
      <c r="A65" s="75"/>
      <c r="B65" s="143"/>
      <c r="C65" s="144"/>
      <c r="D65" s="144"/>
      <c r="E65" s="15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15" customHeight="1" x14ac:dyDescent="0.2">
      <c r="A66" s="75"/>
      <c r="B66" s="274" t="s">
        <v>188</v>
      </c>
      <c r="C66" s="235"/>
      <c r="D66" s="156">
        <f>SUM(D40+D47+D64)</f>
        <v>2563.13</v>
      </c>
      <c r="E66" s="142" t="s">
        <v>165</v>
      </c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6.75" customHeight="1" x14ac:dyDescent="0.2">
      <c r="A67" s="75"/>
      <c r="B67" s="143"/>
      <c r="C67" s="144"/>
      <c r="D67" s="144"/>
      <c r="E67" s="86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15" customHeight="1" x14ac:dyDescent="0.2">
      <c r="A68" s="75"/>
      <c r="B68" s="257" t="s">
        <v>189</v>
      </c>
      <c r="C68" s="217"/>
      <c r="D68" s="217"/>
      <c r="E68" s="218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26.25" customHeight="1" outlineLevel="1" x14ac:dyDescent="0.2">
      <c r="A69" s="75"/>
      <c r="B69" s="157" t="s">
        <v>190</v>
      </c>
      <c r="C69" s="158">
        <f>1/30*7/12</f>
        <v>1.9444444444444445E-2</v>
      </c>
      <c r="D69" s="147">
        <f t="shared" ref="D69:D70" si="4">ROUND(C$28*C69,2)</f>
        <v>102.41</v>
      </c>
      <c r="E69" s="270" t="s">
        <v>163</v>
      </c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26.25" customHeight="1" outlineLevel="1" x14ac:dyDescent="0.2">
      <c r="A70" s="75"/>
      <c r="B70" s="91" t="s">
        <v>191</v>
      </c>
      <c r="C70" s="159">
        <f>C40*C69</f>
        <v>6.5722222222222224E-3</v>
      </c>
      <c r="D70" s="147">
        <f t="shared" si="4"/>
        <v>34.61</v>
      </c>
      <c r="E70" s="271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17.25" customHeight="1" outlineLevel="1" x14ac:dyDescent="0.2">
      <c r="A71" s="75"/>
      <c r="B71" s="157" t="s">
        <v>192</v>
      </c>
      <c r="C71" s="158">
        <f>1*0.08*0.4</f>
        <v>3.2000000000000001E-2</v>
      </c>
      <c r="D71" s="147">
        <f>ROUND((C$28+D45)*C71,2)</f>
        <v>187.26</v>
      </c>
      <c r="E71" s="271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27.75" customHeight="1" outlineLevel="1" x14ac:dyDescent="0.2">
      <c r="A72" s="75"/>
      <c r="B72" s="157" t="s">
        <v>193</v>
      </c>
      <c r="C72" s="159">
        <f>(1/12)*156%</f>
        <v>0.13</v>
      </c>
      <c r="D72" s="160">
        <f>ROUND((C28/12)*1.56,2)</f>
        <v>684.67</v>
      </c>
      <c r="E72" s="271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15" customHeight="1" outlineLevel="1" x14ac:dyDescent="0.2">
      <c r="A73" s="75"/>
      <c r="B73" s="157" t="s">
        <v>194</v>
      </c>
      <c r="C73" s="159">
        <f>C72*8%</f>
        <v>1.0400000000000001E-2</v>
      </c>
      <c r="D73" s="160">
        <f>ROUND(D72*C73,2)</f>
        <v>7.12</v>
      </c>
      <c r="E73" s="271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15" customHeight="1" outlineLevel="1" x14ac:dyDescent="0.2">
      <c r="A74" s="75"/>
      <c r="B74" s="157" t="s">
        <v>195</v>
      </c>
      <c r="C74" s="159">
        <f>(1*0.08*0.4)*1.56</f>
        <v>4.9920000000000006E-2</v>
      </c>
      <c r="D74" s="160">
        <f>ROUND((C$28+D45)*C74,2)</f>
        <v>292.13</v>
      </c>
      <c r="E74" s="272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15" customHeight="1" x14ac:dyDescent="0.2">
      <c r="A75" s="75"/>
      <c r="B75" s="141" t="s">
        <v>196</v>
      </c>
      <c r="C75" s="161">
        <f t="shared" ref="C75:D75" si="5">SUM(C69:C74)</f>
        <v>0.24833666666666665</v>
      </c>
      <c r="D75" s="156">
        <f t="shared" si="5"/>
        <v>1308.1999999999998</v>
      </c>
      <c r="E75" s="142" t="s">
        <v>165</v>
      </c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6.75" customHeight="1" x14ac:dyDescent="0.2">
      <c r="A76" s="75"/>
      <c r="B76" s="275"/>
      <c r="C76" s="228"/>
      <c r="D76" s="228"/>
      <c r="E76" s="229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15" customHeight="1" x14ac:dyDescent="0.2">
      <c r="A77" s="75"/>
      <c r="B77" s="257" t="s">
        <v>197</v>
      </c>
      <c r="C77" s="217"/>
      <c r="D77" s="217"/>
      <c r="E77" s="218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12.75" customHeight="1" outlineLevel="1" x14ac:dyDescent="0.2">
      <c r="A78" s="75"/>
      <c r="B78" s="276" t="s">
        <v>198</v>
      </c>
      <c r="C78" s="210"/>
      <c r="D78" s="147">
        <f>(Uniforme!H9+Uniforme!H19)/2</f>
        <v>0</v>
      </c>
      <c r="E78" s="140" t="s">
        <v>171</v>
      </c>
      <c r="F78" s="75" t="s">
        <v>234</v>
      </c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15" customHeight="1" x14ac:dyDescent="0.2">
      <c r="A79" s="75"/>
      <c r="B79" s="274" t="s">
        <v>200</v>
      </c>
      <c r="C79" s="235"/>
      <c r="D79" s="156">
        <f>SUM(D78)</f>
        <v>0</v>
      </c>
      <c r="E79" s="142" t="s">
        <v>165</v>
      </c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6.75" customHeight="1" x14ac:dyDescent="0.2">
      <c r="A80" s="75"/>
      <c r="B80" s="163"/>
      <c r="C80" s="138"/>
      <c r="D80" s="138"/>
      <c r="E80" s="15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13.5" customHeight="1" x14ac:dyDescent="0.2">
      <c r="A81" s="75"/>
      <c r="B81" s="277" t="s">
        <v>201</v>
      </c>
      <c r="C81" s="229"/>
      <c r="D81" s="164">
        <f>D79+D75+D66+C28</f>
        <v>9138.0400000000009</v>
      </c>
      <c r="E81" s="165" t="s">
        <v>165</v>
      </c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6.75" customHeight="1" x14ac:dyDescent="0.2">
      <c r="A82" s="75"/>
      <c r="B82" s="278"/>
      <c r="C82" s="228"/>
      <c r="D82" s="228"/>
      <c r="E82" s="229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15" customHeight="1" x14ac:dyDescent="0.2">
      <c r="A83" s="75"/>
      <c r="B83" s="257" t="s">
        <v>202</v>
      </c>
      <c r="C83" s="217"/>
      <c r="D83" s="217"/>
      <c r="E83" s="218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15" customHeight="1" x14ac:dyDescent="0.2">
      <c r="A84" s="75"/>
      <c r="B84" s="221" t="s">
        <v>203</v>
      </c>
      <c r="C84" s="220"/>
      <c r="D84" s="220"/>
      <c r="E84" s="212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15" customHeight="1" outlineLevel="1" x14ac:dyDescent="0.2">
      <c r="A85" s="75"/>
      <c r="B85" s="73" t="s">
        <v>70</v>
      </c>
      <c r="C85" s="145">
        <f>PREENCHIMENTO!C80</f>
        <v>0</v>
      </c>
      <c r="D85" s="60">
        <f>ROUND(D$81*C85,2)</f>
        <v>0</v>
      </c>
      <c r="E85" s="270" t="s">
        <v>171</v>
      </c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15" customHeight="1" outlineLevel="1" x14ac:dyDescent="0.2">
      <c r="A86" s="75"/>
      <c r="B86" s="73" t="s">
        <v>72</v>
      </c>
      <c r="C86" s="145">
        <f>PREENCHIMENTO!C81</f>
        <v>0</v>
      </c>
      <c r="D86" s="60">
        <f>ROUND((D$81+D85)*C86,2)</f>
        <v>0</v>
      </c>
      <c r="E86" s="272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15" customHeight="1" x14ac:dyDescent="0.2">
      <c r="A87" s="75"/>
      <c r="B87" s="141" t="s">
        <v>204</v>
      </c>
      <c r="C87" s="161">
        <f t="shared" ref="C87:D87" si="6">SUM(C85:C86)</f>
        <v>0</v>
      </c>
      <c r="D87" s="156">
        <f t="shared" si="6"/>
        <v>0</v>
      </c>
      <c r="E87" s="142" t="s">
        <v>165</v>
      </c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3" customHeight="1" x14ac:dyDescent="0.2">
      <c r="A88" s="75"/>
      <c r="B88" s="280"/>
      <c r="C88" s="281"/>
      <c r="D88" s="282"/>
      <c r="E88" s="15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spans="1:26" ht="25.5" customHeight="1" x14ac:dyDescent="0.2">
      <c r="A89" s="75"/>
      <c r="B89" s="283" t="s">
        <v>205</v>
      </c>
      <c r="C89" s="284"/>
      <c r="D89" s="166">
        <f>D81+D87</f>
        <v>9138.0400000000009</v>
      </c>
      <c r="E89" s="165" t="s">
        <v>165</v>
      </c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3" customHeight="1" x14ac:dyDescent="0.2">
      <c r="A90" s="6"/>
      <c r="B90" s="167"/>
      <c r="C90" s="168">
        <v>2.8999999999999998E-3</v>
      </c>
      <c r="D90" s="169"/>
      <c r="E90" s="170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" customHeight="1" x14ac:dyDescent="0.2">
      <c r="A91" s="75"/>
      <c r="B91" s="257" t="s">
        <v>206</v>
      </c>
      <c r="C91" s="217"/>
      <c r="D91" s="217"/>
      <c r="E91" s="218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15" customHeight="1" outlineLevel="1" x14ac:dyDescent="0.2">
      <c r="A92" s="75"/>
      <c r="B92" s="171" t="s">
        <v>207</v>
      </c>
      <c r="C92" s="145">
        <f>PREENCHIMENTO!C85</f>
        <v>0</v>
      </c>
      <c r="D92" s="60">
        <f t="shared" ref="D92:D94" si="7">ROUND(D$96*C92,2)</f>
        <v>0</v>
      </c>
      <c r="E92" s="270" t="s">
        <v>171</v>
      </c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15" customHeight="1" outlineLevel="1" x14ac:dyDescent="0.2">
      <c r="A93" s="75"/>
      <c r="B93" s="171" t="s">
        <v>209</v>
      </c>
      <c r="C93" s="145">
        <f>PREENCHIMENTO!C86</f>
        <v>0</v>
      </c>
      <c r="D93" s="60">
        <f t="shared" si="7"/>
        <v>0</v>
      </c>
      <c r="E93" s="271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</row>
    <row r="94" spans="1:26" ht="15" customHeight="1" outlineLevel="1" x14ac:dyDescent="0.2">
      <c r="A94" s="75"/>
      <c r="B94" s="171" t="s">
        <v>210</v>
      </c>
      <c r="C94" s="145">
        <f>PREENCHIMENTO!C87</f>
        <v>0</v>
      </c>
      <c r="D94" s="60">
        <f t="shared" si="7"/>
        <v>0</v>
      </c>
      <c r="E94" s="272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</row>
    <row r="95" spans="1:26" ht="15" customHeight="1" x14ac:dyDescent="0.2">
      <c r="A95" s="174"/>
      <c r="B95" s="175" t="s">
        <v>211</v>
      </c>
      <c r="C95" s="148">
        <f t="shared" ref="C95:D95" si="8">SUM(C92:C94)</f>
        <v>0</v>
      </c>
      <c r="D95" s="149">
        <f t="shared" si="8"/>
        <v>0</v>
      </c>
      <c r="E95" s="140" t="s">
        <v>165</v>
      </c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</row>
    <row r="96" spans="1:26" ht="9.75" hidden="1" customHeight="1" x14ac:dyDescent="0.2">
      <c r="A96" s="178"/>
      <c r="B96" s="179"/>
      <c r="C96" s="195">
        <f>1-C95</f>
        <v>1</v>
      </c>
      <c r="D96" s="181">
        <f>ROUND(D89/C96,2)</f>
        <v>9138.0400000000009</v>
      </c>
      <c r="E96" s="182"/>
      <c r="F96" s="75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</row>
    <row r="97" spans="1:26" ht="15" customHeight="1" x14ac:dyDescent="0.2">
      <c r="A97" s="75"/>
      <c r="B97" s="141" t="s">
        <v>212</v>
      </c>
      <c r="C97" s="161">
        <f>SUM(C95+C87)</f>
        <v>0</v>
      </c>
      <c r="D97" s="156">
        <f>D87+D95</f>
        <v>0</v>
      </c>
      <c r="E97" s="142" t="s">
        <v>165</v>
      </c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6.75" customHeight="1" x14ac:dyDescent="0.2">
      <c r="A98" s="75"/>
      <c r="B98" s="143"/>
      <c r="C98" s="144"/>
      <c r="D98" s="285"/>
      <c r="E98" s="229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15" customHeight="1" x14ac:dyDescent="0.2">
      <c r="A99" s="75"/>
      <c r="B99" s="257" t="s">
        <v>213</v>
      </c>
      <c r="C99" s="217"/>
      <c r="D99" s="217"/>
      <c r="E99" s="218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12.75" customHeight="1" x14ac:dyDescent="0.2">
      <c r="A100" s="75"/>
      <c r="B100" s="290" t="s">
        <v>214</v>
      </c>
      <c r="C100" s="210"/>
      <c r="D100" s="183">
        <f>D81+D97</f>
        <v>9138.0400000000009</v>
      </c>
      <c r="E100" s="287" t="s">
        <v>165</v>
      </c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15" customHeight="1" x14ac:dyDescent="0.2">
      <c r="A101" s="75"/>
      <c r="B101" s="289" t="s">
        <v>215</v>
      </c>
      <c r="C101" s="210"/>
      <c r="D101" s="184">
        <f>E15</f>
        <v>2</v>
      </c>
      <c r="E101" s="271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15" customHeight="1" x14ac:dyDescent="0.2">
      <c r="A102" s="75"/>
      <c r="B102" s="279" t="s">
        <v>216</v>
      </c>
      <c r="C102" s="210"/>
      <c r="D102" s="185">
        <f>D100*D101</f>
        <v>18276.080000000002</v>
      </c>
      <c r="E102" s="271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15" customHeight="1" x14ac:dyDescent="0.2">
      <c r="A103" s="75"/>
      <c r="B103" s="279" t="s">
        <v>217</v>
      </c>
      <c r="C103" s="210"/>
      <c r="D103" s="185">
        <f>D102*12</f>
        <v>219312.96000000002</v>
      </c>
      <c r="E103" s="271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15" customHeight="1" x14ac:dyDescent="0.2">
      <c r="A104" s="75"/>
      <c r="B104" s="286" t="s">
        <v>218</v>
      </c>
      <c r="C104" s="235"/>
      <c r="D104" s="186">
        <f>D102*24</f>
        <v>438625.92000000004</v>
      </c>
      <c r="E104" s="288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6.75" customHeight="1" x14ac:dyDescent="0.2">
      <c r="A105" s="75"/>
      <c r="B105" s="75"/>
      <c r="C105" s="139"/>
      <c r="D105" s="187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15" customHeight="1" x14ac:dyDescent="0.2">
      <c r="A106" s="75"/>
      <c r="B106" s="307" t="s">
        <v>219</v>
      </c>
      <c r="C106" s="217"/>
      <c r="D106" s="217"/>
      <c r="E106" s="218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15" customHeight="1" x14ac:dyDescent="0.2">
      <c r="A107" s="75"/>
      <c r="B107" s="73" t="s">
        <v>220</v>
      </c>
      <c r="C107" s="158">
        <v>8.3299999999999999E-2</v>
      </c>
      <c r="D107" s="147">
        <f t="shared" ref="D107:D110" si="9">$C$28*C107</f>
        <v>438.71694300000001</v>
      </c>
      <c r="E107" s="270" t="s">
        <v>163</v>
      </c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15" customHeight="1" x14ac:dyDescent="0.2">
      <c r="A108" s="75"/>
      <c r="B108" s="73" t="s">
        <v>221</v>
      </c>
      <c r="C108" s="158">
        <v>0.121</v>
      </c>
      <c r="D108" s="147">
        <f t="shared" si="9"/>
        <v>637.27190999999993</v>
      </c>
      <c r="E108" s="272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12.75" customHeight="1" outlineLevel="1" x14ac:dyDescent="0.2">
      <c r="A109" s="75"/>
      <c r="B109" s="188" t="s">
        <v>222</v>
      </c>
      <c r="C109" s="145">
        <f>VLOOKUP(C34,C116:D125,2,1)</f>
        <v>7.3899999999999993E-2</v>
      </c>
      <c r="D109" s="147">
        <f t="shared" si="9"/>
        <v>389.20986899999997</v>
      </c>
      <c r="E109" s="140" t="s">
        <v>171</v>
      </c>
      <c r="F109" s="75" t="s">
        <v>235</v>
      </c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12.75" customHeight="1" outlineLevel="1" x14ac:dyDescent="0.2">
      <c r="A110" s="75"/>
      <c r="B110" s="73" t="s">
        <v>224</v>
      </c>
      <c r="C110" s="158">
        <v>0.05</v>
      </c>
      <c r="D110" s="147">
        <f t="shared" si="9"/>
        <v>263.33550000000002</v>
      </c>
      <c r="E110" s="140" t="s">
        <v>163</v>
      </c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12.75" customHeight="1" outlineLevel="1" x14ac:dyDescent="0.2">
      <c r="A111" s="75"/>
      <c r="B111" s="273" t="s">
        <v>225</v>
      </c>
      <c r="C111" s="210"/>
      <c r="D111" s="149">
        <f>SUM(D107:D110)</f>
        <v>1728.5342219999998</v>
      </c>
      <c r="E111" s="287" t="s">
        <v>165</v>
      </c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15" customHeight="1" outlineLevel="1" x14ac:dyDescent="0.2">
      <c r="A112" s="75"/>
      <c r="B112" s="289" t="s">
        <v>226</v>
      </c>
      <c r="C112" s="210"/>
      <c r="D112" s="184">
        <f>D101</f>
        <v>2</v>
      </c>
      <c r="E112" s="271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15" customHeight="1" x14ac:dyDescent="0.2">
      <c r="A113" s="75"/>
      <c r="B113" s="286" t="s">
        <v>227</v>
      </c>
      <c r="C113" s="235"/>
      <c r="D113" s="189">
        <f>D111*D112</f>
        <v>3457.0684439999995</v>
      </c>
      <c r="E113" s="288"/>
      <c r="F113" s="190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12.75" customHeight="1" x14ac:dyDescent="0.2">
      <c r="A114" s="75"/>
      <c r="B114" s="75"/>
      <c r="C114" s="139"/>
      <c r="D114" s="139"/>
      <c r="E114" s="139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12.75" hidden="1" customHeight="1" x14ac:dyDescent="0.2">
      <c r="A115" s="75"/>
      <c r="B115" s="75"/>
      <c r="C115" s="191" t="s">
        <v>228</v>
      </c>
      <c r="D115" s="192" t="s">
        <v>222</v>
      </c>
      <c r="E115" s="139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12.75" hidden="1" customHeight="1" x14ac:dyDescent="0.2">
      <c r="A116" s="75"/>
      <c r="B116" s="75"/>
      <c r="C116" s="158">
        <v>0</v>
      </c>
      <c r="D116" s="158">
        <v>7.3899999999999993E-2</v>
      </c>
      <c r="E116" s="139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12.75" hidden="1" customHeight="1" x14ac:dyDescent="0.2">
      <c r="A117" s="75"/>
      <c r="B117" s="75"/>
      <c r="C117" s="158">
        <v>0.01</v>
      </c>
      <c r="D117" s="158">
        <v>7.3899999999999993E-2</v>
      </c>
      <c r="E117" s="139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12.75" hidden="1" customHeight="1" x14ac:dyDescent="0.2">
      <c r="A118" s="75"/>
      <c r="B118" s="75"/>
      <c r="C118" s="158">
        <v>0.02</v>
      </c>
      <c r="D118" s="158">
        <v>7.5999999999999998E-2</v>
      </c>
      <c r="E118" s="139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12.75" hidden="1" customHeight="1" x14ac:dyDescent="0.2">
      <c r="A119" s="75"/>
      <c r="B119" s="75"/>
      <c r="C119" s="158">
        <v>0.03</v>
      </c>
      <c r="D119" s="158">
        <v>7.8200000000000006E-2</v>
      </c>
      <c r="E119" s="139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2.75" hidden="1" customHeight="1" x14ac:dyDescent="0.2">
      <c r="A120" s="75"/>
      <c r="B120" s="75"/>
      <c r="C120" s="158">
        <v>0.04</v>
      </c>
      <c r="D120" s="158">
        <v>7.8200000000000006E-2</v>
      </c>
      <c r="E120" s="139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12.75" hidden="1" customHeight="1" x14ac:dyDescent="0.2">
      <c r="A121" s="75"/>
      <c r="B121" s="75"/>
      <c r="C121" s="158">
        <v>0.05</v>
      </c>
      <c r="D121" s="158">
        <v>7.8200000000000006E-2</v>
      </c>
      <c r="E121" s="139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12.75" hidden="1" customHeight="1" x14ac:dyDescent="0.2">
      <c r="A122" s="75"/>
      <c r="B122" s="75"/>
      <c r="C122" s="158">
        <v>0.06</v>
      </c>
      <c r="D122" s="158">
        <v>7.8200000000000006E-2</v>
      </c>
      <c r="E122" s="139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12.75" hidden="1" customHeight="1" x14ac:dyDescent="0.2">
      <c r="A123" s="75"/>
      <c r="B123" s="75"/>
      <c r="C123" s="158">
        <v>7.0000000000000007E-2</v>
      </c>
      <c r="D123" s="158">
        <v>7.8200000000000006E-2</v>
      </c>
      <c r="E123" s="139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12.75" hidden="1" customHeight="1" x14ac:dyDescent="0.2">
      <c r="A124" s="75"/>
      <c r="B124" s="75"/>
      <c r="C124" s="158">
        <v>0.08</v>
      </c>
      <c r="D124" s="158">
        <v>7.8200000000000006E-2</v>
      </c>
      <c r="E124" s="139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12.75" hidden="1" customHeight="1" x14ac:dyDescent="0.2">
      <c r="A125" s="75"/>
      <c r="B125" s="75"/>
      <c r="C125" s="158">
        <v>0.09</v>
      </c>
      <c r="D125" s="158">
        <v>7.8200000000000006E-2</v>
      </c>
      <c r="E125" s="139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12.75" customHeight="1" x14ac:dyDescent="0.2">
      <c r="A126" s="75"/>
      <c r="B126" s="75"/>
      <c r="C126" s="139"/>
      <c r="D126" s="139"/>
      <c r="E126" s="139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12.75" customHeight="1" x14ac:dyDescent="0.2">
      <c r="A127" s="75"/>
      <c r="B127" s="75"/>
      <c r="C127" s="139"/>
      <c r="D127" s="139"/>
      <c r="E127" s="139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12.75" customHeight="1" x14ac:dyDescent="0.2">
      <c r="A128" s="75"/>
      <c r="B128" s="75"/>
      <c r="C128" s="139"/>
      <c r="D128" s="139"/>
      <c r="E128" s="139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12.75" customHeight="1" x14ac:dyDescent="0.2">
      <c r="A129" s="75"/>
      <c r="B129" s="75"/>
      <c r="C129" s="139"/>
      <c r="D129" s="139"/>
      <c r="E129" s="139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12.75" customHeight="1" x14ac:dyDescent="0.2">
      <c r="A130" s="75"/>
      <c r="B130" s="75"/>
      <c r="C130" s="139"/>
      <c r="D130" s="139"/>
      <c r="E130" s="139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12.75" customHeight="1" x14ac:dyDescent="0.2">
      <c r="A131" s="75"/>
      <c r="B131" s="75"/>
      <c r="C131" s="139"/>
      <c r="D131" s="139"/>
      <c r="E131" s="139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12.75" customHeight="1" x14ac:dyDescent="0.2">
      <c r="A132" s="75"/>
      <c r="B132" s="75"/>
      <c r="C132" s="139"/>
      <c r="D132" s="139"/>
      <c r="E132" s="139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12.75" customHeight="1" x14ac:dyDescent="0.2">
      <c r="A133" s="75"/>
      <c r="B133" s="75"/>
      <c r="C133" s="139"/>
      <c r="D133" s="139"/>
      <c r="E133" s="139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12.75" customHeight="1" x14ac:dyDescent="0.2">
      <c r="A134" s="75"/>
      <c r="B134" s="75"/>
      <c r="C134" s="139"/>
      <c r="D134" s="139"/>
      <c r="E134" s="139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12.75" customHeight="1" x14ac:dyDescent="0.2">
      <c r="A135" s="75"/>
      <c r="B135" s="75"/>
      <c r="C135" s="139"/>
      <c r="D135" s="139"/>
      <c r="E135" s="139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2.75" customHeight="1" x14ac:dyDescent="0.2">
      <c r="A136" s="75"/>
      <c r="B136" s="75"/>
      <c r="C136" s="139"/>
      <c r="D136" s="139"/>
      <c r="E136" s="139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12.75" customHeight="1" x14ac:dyDescent="0.2">
      <c r="A137" s="75"/>
      <c r="B137" s="75"/>
      <c r="C137" s="139"/>
      <c r="D137" s="139"/>
      <c r="E137" s="139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12.75" customHeight="1" x14ac:dyDescent="0.2">
      <c r="A138" s="75"/>
      <c r="B138" s="75"/>
      <c r="C138" s="139"/>
      <c r="D138" s="139"/>
      <c r="E138" s="139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12.75" customHeight="1" x14ac:dyDescent="0.2">
      <c r="A139" s="75"/>
      <c r="B139" s="75"/>
      <c r="C139" s="139"/>
      <c r="D139" s="139"/>
      <c r="E139" s="139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12.75" customHeight="1" x14ac:dyDescent="0.2">
      <c r="A140" s="75"/>
      <c r="B140" s="75"/>
      <c r="C140" s="139"/>
      <c r="D140" s="139"/>
      <c r="E140" s="139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12.75" customHeight="1" x14ac:dyDescent="0.2">
      <c r="A141" s="75"/>
      <c r="B141" s="75"/>
      <c r="C141" s="139"/>
      <c r="D141" s="139"/>
      <c r="E141" s="139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12.75" customHeight="1" x14ac:dyDescent="0.2">
      <c r="A142" s="75"/>
      <c r="B142" s="75"/>
      <c r="C142" s="139"/>
      <c r="D142" s="139"/>
      <c r="E142" s="139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12.75" customHeight="1" x14ac:dyDescent="0.2">
      <c r="A143" s="75"/>
      <c r="B143" s="75"/>
      <c r="C143" s="139"/>
      <c r="D143" s="139"/>
      <c r="E143" s="139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12.75" customHeight="1" x14ac:dyDescent="0.2">
      <c r="A144" s="75"/>
      <c r="B144" s="75"/>
      <c r="C144" s="139"/>
      <c r="D144" s="139"/>
      <c r="E144" s="139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12.75" customHeight="1" x14ac:dyDescent="0.2">
      <c r="A145" s="75"/>
      <c r="B145" s="75"/>
      <c r="C145" s="139"/>
      <c r="D145" s="139"/>
      <c r="E145" s="139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12.75" customHeight="1" x14ac:dyDescent="0.2">
      <c r="A146" s="75"/>
      <c r="B146" s="75"/>
      <c r="C146" s="139"/>
      <c r="D146" s="139"/>
      <c r="E146" s="139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12.75" customHeight="1" x14ac:dyDescent="0.2">
      <c r="A147" s="75"/>
      <c r="B147" s="75"/>
      <c r="C147" s="139"/>
      <c r="D147" s="139"/>
      <c r="E147" s="139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12.75" customHeight="1" x14ac:dyDescent="0.2">
      <c r="A148" s="75"/>
      <c r="B148" s="75"/>
      <c r="C148" s="139"/>
      <c r="D148" s="139"/>
      <c r="E148" s="139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12.75" customHeight="1" x14ac:dyDescent="0.2">
      <c r="A149" s="75"/>
      <c r="B149" s="75"/>
      <c r="C149" s="139"/>
      <c r="D149" s="139"/>
      <c r="E149" s="139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12.75" customHeight="1" x14ac:dyDescent="0.2">
      <c r="A150" s="75"/>
      <c r="B150" s="75"/>
      <c r="C150" s="139"/>
      <c r="D150" s="139"/>
      <c r="E150" s="139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12.75" customHeight="1" x14ac:dyDescent="0.2">
      <c r="A151" s="75"/>
      <c r="B151" s="75"/>
      <c r="C151" s="139"/>
      <c r="D151" s="139"/>
      <c r="E151" s="139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12.75" customHeight="1" x14ac:dyDescent="0.2">
      <c r="A152" s="75"/>
      <c r="B152" s="75"/>
      <c r="C152" s="139"/>
      <c r="D152" s="139"/>
      <c r="E152" s="139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12.75" customHeight="1" x14ac:dyDescent="0.2">
      <c r="A153" s="75"/>
      <c r="B153" s="75"/>
      <c r="C153" s="139"/>
      <c r="D153" s="139"/>
      <c r="E153" s="139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12.75" customHeight="1" x14ac:dyDescent="0.2">
      <c r="A154" s="75"/>
      <c r="B154" s="75"/>
      <c r="C154" s="139"/>
      <c r="D154" s="139"/>
      <c r="E154" s="139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12.75" customHeight="1" x14ac:dyDescent="0.2">
      <c r="A155" s="75"/>
      <c r="B155" s="75"/>
      <c r="C155" s="139"/>
      <c r="D155" s="139"/>
      <c r="E155" s="139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12.75" customHeight="1" x14ac:dyDescent="0.2">
      <c r="A156" s="75"/>
      <c r="B156" s="75"/>
      <c r="C156" s="139"/>
      <c r="D156" s="139"/>
      <c r="E156" s="139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12.75" customHeight="1" x14ac:dyDescent="0.2">
      <c r="A157" s="75"/>
      <c r="B157" s="75"/>
      <c r="C157" s="139"/>
      <c r="D157" s="139"/>
      <c r="E157" s="139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12.75" customHeight="1" x14ac:dyDescent="0.2">
      <c r="A158" s="75"/>
      <c r="B158" s="75"/>
      <c r="C158" s="139"/>
      <c r="D158" s="139"/>
      <c r="E158" s="139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12.75" customHeight="1" x14ac:dyDescent="0.2">
      <c r="A159" s="75"/>
      <c r="B159" s="75"/>
      <c r="C159" s="139"/>
      <c r="D159" s="139"/>
      <c r="E159" s="139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12.75" customHeight="1" x14ac:dyDescent="0.2">
      <c r="A160" s="75"/>
      <c r="B160" s="75"/>
      <c r="C160" s="139"/>
      <c r="D160" s="139"/>
      <c r="E160" s="139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12.75" customHeight="1" x14ac:dyDescent="0.2">
      <c r="A161" s="75"/>
      <c r="B161" s="75"/>
      <c r="C161" s="139"/>
      <c r="D161" s="139"/>
      <c r="E161" s="139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12.75" customHeight="1" x14ac:dyDescent="0.2">
      <c r="A162" s="75"/>
      <c r="B162" s="75"/>
      <c r="C162" s="139"/>
      <c r="D162" s="139"/>
      <c r="E162" s="139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12.75" customHeight="1" x14ac:dyDescent="0.2">
      <c r="A163" s="75"/>
      <c r="B163" s="75"/>
      <c r="C163" s="139"/>
      <c r="D163" s="139"/>
      <c r="E163" s="139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12.75" customHeight="1" x14ac:dyDescent="0.2">
      <c r="A164" s="75"/>
      <c r="B164" s="75"/>
      <c r="C164" s="139"/>
      <c r="D164" s="139"/>
      <c r="E164" s="139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12.75" customHeight="1" x14ac:dyDescent="0.2">
      <c r="A165" s="75"/>
      <c r="B165" s="75"/>
      <c r="C165" s="139"/>
      <c r="D165" s="139"/>
      <c r="E165" s="139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12.75" customHeight="1" x14ac:dyDescent="0.2">
      <c r="A166" s="75"/>
      <c r="B166" s="75"/>
      <c r="C166" s="139"/>
      <c r="D166" s="139"/>
      <c r="E166" s="139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12.75" customHeight="1" x14ac:dyDescent="0.2">
      <c r="A167" s="75"/>
      <c r="B167" s="75"/>
      <c r="C167" s="139"/>
      <c r="D167" s="139"/>
      <c r="E167" s="139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12.75" customHeight="1" x14ac:dyDescent="0.2">
      <c r="A168" s="75"/>
      <c r="B168" s="75"/>
      <c r="C168" s="139"/>
      <c r="D168" s="139"/>
      <c r="E168" s="139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12.75" customHeight="1" x14ac:dyDescent="0.2">
      <c r="A169" s="75"/>
      <c r="B169" s="75"/>
      <c r="C169" s="139"/>
      <c r="D169" s="139"/>
      <c r="E169" s="139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12.75" customHeight="1" x14ac:dyDescent="0.2">
      <c r="A170" s="75"/>
      <c r="B170" s="75"/>
      <c r="C170" s="139"/>
      <c r="D170" s="139"/>
      <c r="E170" s="139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12.75" customHeight="1" x14ac:dyDescent="0.2">
      <c r="A171" s="75"/>
      <c r="B171" s="75"/>
      <c r="C171" s="139"/>
      <c r="D171" s="139"/>
      <c r="E171" s="139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12.75" customHeight="1" x14ac:dyDescent="0.2">
      <c r="A172" s="75"/>
      <c r="B172" s="75"/>
      <c r="C172" s="139"/>
      <c r="D172" s="139"/>
      <c r="E172" s="139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12.75" customHeight="1" x14ac:dyDescent="0.2">
      <c r="A173" s="75"/>
      <c r="B173" s="75"/>
      <c r="C173" s="139"/>
      <c r="D173" s="139"/>
      <c r="E173" s="139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12.75" customHeight="1" x14ac:dyDescent="0.2">
      <c r="A174" s="75"/>
      <c r="B174" s="75"/>
      <c r="C174" s="139"/>
      <c r="D174" s="139"/>
      <c r="E174" s="139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12.75" customHeight="1" x14ac:dyDescent="0.2">
      <c r="A175" s="75"/>
      <c r="B175" s="75"/>
      <c r="C175" s="139"/>
      <c r="D175" s="139"/>
      <c r="E175" s="139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12.75" customHeight="1" x14ac:dyDescent="0.2">
      <c r="A176" s="75"/>
      <c r="B176" s="75"/>
      <c r="C176" s="139"/>
      <c r="D176" s="139"/>
      <c r="E176" s="139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12.75" customHeight="1" x14ac:dyDescent="0.2">
      <c r="A177" s="75"/>
      <c r="B177" s="75"/>
      <c r="C177" s="139"/>
      <c r="D177" s="139"/>
      <c r="E177" s="139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12.75" customHeight="1" x14ac:dyDescent="0.2">
      <c r="A178" s="75"/>
      <c r="B178" s="75"/>
      <c r="C178" s="139"/>
      <c r="D178" s="139"/>
      <c r="E178" s="139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12.75" customHeight="1" x14ac:dyDescent="0.2">
      <c r="A179" s="75"/>
      <c r="B179" s="75"/>
      <c r="C179" s="139"/>
      <c r="D179" s="139"/>
      <c r="E179" s="139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12.75" customHeight="1" x14ac:dyDescent="0.2">
      <c r="A180" s="75"/>
      <c r="B180" s="75"/>
      <c r="C180" s="139"/>
      <c r="D180" s="139"/>
      <c r="E180" s="139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12.75" customHeight="1" x14ac:dyDescent="0.2">
      <c r="A181" s="75"/>
      <c r="B181" s="75"/>
      <c r="C181" s="139"/>
      <c r="D181" s="139"/>
      <c r="E181" s="139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12.75" customHeight="1" x14ac:dyDescent="0.2">
      <c r="A182" s="75"/>
      <c r="B182" s="75"/>
      <c r="C182" s="139"/>
      <c r="D182" s="139"/>
      <c r="E182" s="139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12.75" customHeight="1" x14ac:dyDescent="0.2">
      <c r="A183" s="75"/>
      <c r="B183" s="75"/>
      <c r="C183" s="139"/>
      <c r="D183" s="139"/>
      <c r="E183" s="139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12.75" customHeight="1" x14ac:dyDescent="0.2">
      <c r="A184" s="75"/>
      <c r="B184" s="75"/>
      <c r="C184" s="139"/>
      <c r="D184" s="139"/>
      <c r="E184" s="139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12.75" customHeight="1" x14ac:dyDescent="0.2">
      <c r="A185" s="75"/>
      <c r="B185" s="75"/>
      <c r="C185" s="139"/>
      <c r="D185" s="139"/>
      <c r="E185" s="139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12.75" customHeight="1" x14ac:dyDescent="0.2">
      <c r="A186" s="75"/>
      <c r="B186" s="75"/>
      <c r="C186" s="139"/>
      <c r="D186" s="139"/>
      <c r="E186" s="139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12.75" customHeight="1" x14ac:dyDescent="0.2">
      <c r="A187" s="75"/>
      <c r="B187" s="75"/>
      <c r="C187" s="139"/>
      <c r="D187" s="139"/>
      <c r="E187" s="139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12.75" customHeight="1" x14ac:dyDescent="0.2">
      <c r="A188" s="75"/>
      <c r="B188" s="75"/>
      <c r="C188" s="139"/>
      <c r="D188" s="139"/>
      <c r="E188" s="139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12.75" customHeight="1" x14ac:dyDescent="0.2">
      <c r="A189" s="75"/>
      <c r="B189" s="75"/>
      <c r="C189" s="139"/>
      <c r="D189" s="139"/>
      <c r="E189" s="139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12.75" customHeight="1" x14ac:dyDescent="0.2">
      <c r="A190" s="75"/>
      <c r="B190" s="75"/>
      <c r="C190" s="139"/>
      <c r="D190" s="139"/>
      <c r="E190" s="139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12.75" customHeight="1" x14ac:dyDescent="0.2">
      <c r="A191" s="75"/>
      <c r="B191" s="75"/>
      <c r="C191" s="139"/>
      <c r="D191" s="139"/>
      <c r="E191" s="139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12.75" customHeight="1" x14ac:dyDescent="0.2">
      <c r="A192" s="75"/>
      <c r="B192" s="75"/>
      <c r="C192" s="139"/>
      <c r="D192" s="139"/>
      <c r="E192" s="139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12.75" customHeight="1" x14ac:dyDescent="0.2">
      <c r="A193" s="75"/>
      <c r="B193" s="75"/>
      <c r="C193" s="139"/>
      <c r="D193" s="139"/>
      <c r="E193" s="139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12.75" customHeight="1" x14ac:dyDescent="0.2">
      <c r="A194" s="75"/>
      <c r="B194" s="75"/>
      <c r="C194" s="139"/>
      <c r="D194" s="139"/>
      <c r="E194" s="139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12.75" customHeight="1" x14ac:dyDescent="0.2">
      <c r="A195" s="75"/>
      <c r="B195" s="75"/>
      <c r="C195" s="139"/>
      <c r="D195" s="139"/>
      <c r="E195" s="139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12.75" customHeight="1" x14ac:dyDescent="0.2">
      <c r="A196" s="75"/>
      <c r="B196" s="75"/>
      <c r="C196" s="139"/>
      <c r="D196" s="139"/>
      <c r="E196" s="139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12.75" customHeight="1" x14ac:dyDescent="0.2">
      <c r="A197" s="75"/>
      <c r="B197" s="75"/>
      <c r="C197" s="139"/>
      <c r="D197" s="139"/>
      <c r="E197" s="139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12.75" customHeight="1" x14ac:dyDescent="0.2">
      <c r="A198" s="75"/>
      <c r="B198" s="75"/>
      <c r="C198" s="139"/>
      <c r="D198" s="139"/>
      <c r="E198" s="139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12.75" customHeight="1" x14ac:dyDescent="0.2">
      <c r="A199" s="75"/>
      <c r="B199" s="75"/>
      <c r="C199" s="139"/>
      <c r="D199" s="139"/>
      <c r="E199" s="139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12.75" customHeight="1" x14ac:dyDescent="0.2">
      <c r="A200" s="75"/>
      <c r="B200" s="75"/>
      <c r="C200" s="139"/>
      <c r="D200" s="139"/>
      <c r="E200" s="139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12.75" customHeight="1" x14ac:dyDescent="0.2">
      <c r="A201" s="75"/>
      <c r="B201" s="75"/>
      <c r="C201" s="139"/>
      <c r="D201" s="139"/>
      <c r="E201" s="139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12.75" customHeight="1" x14ac:dyDescent="0.2">
      <c r="A202" s="75"/>
      <c r="B202" s="75"/>
      <c r="C202" s="139"/>
      <c r="D202" s="139"/>
      <c r="E202" s="139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12.75" customHeight="1" x14ac:dyDescent="0.2">
      <c r="A203" s="75"/>
      <c r="B203" s="75"/>
      <c r="C203" s="139"/>
      <c r="D203" s="139"/>
      <c r="E203" s="139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12.75" customHeight="1" x14ac:dyDescent="0.2">
      <c r="A204" s="75"/>
      <c r="B204" s="75"/>
      <c r="C204" s="139"/>
      <c r="D204" s="139"/>
      <c r="E204" s="139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12.75" customHeight="1" x14ac:dyDescent="0.2">
      <c r="A205" s="75"/>
      <c r="B205" s="75"/>
      <c r="C205" s="139"/>
      <c r="D205" s="139"/>
      <c r="E205" s="139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12.75" customHeight="1" x14ac:dyDescent="0.2">
      <c r="A206" s="75"/>
      <c r="B206" s="75"/>
      <c r="C206" s="139"/>
      <c r="D206" s="139"/>
      <c r="E206" s="139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12.75" customHeight="1" x14ac:dyDescent="0.2">
      <c r="A207" s="75"/>
      <c r="B207" s="75"/>
      <c r="C207" s="139"/>
      <c r="D207" s="139"/>
      <c r="E207" s="139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12.75" customHeight="1" x14ac:dyDescent="0.2">
      <c r="A208" s="75"/>
      <c r="B208" s="75"/>
      <c r="C208" s="139"/>
      <c r="D208" s="139"/>
      <c r="E208" s="139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12.75" customHeight="1" x14ac:dyDescent="0.2">
      <c r="A209" s="75"/>
      <c r="B209" s="75"/>
      <c r="C209" s="139"/>
      <c r="D209" s="139"/>
      <c r="E209" s="139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12.75" customHeight="1" x14ac:dyDescent="0.2">
      <c r="A210" s="75"/>
      <c r="B210" s="75"/>
      <c r="C210" s="139"/>
      <c r="D210" s="139"/>
      <c r="E210" s="139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12.75" customHeight="1" x14ac:dyDescent="0.2">
      <c r="A211" s="75"/>
      <c r="B211" s="75"/>
      <c r="C211" s="139"/>
      <c r="D211" s="139"/>
      <c r="E211" s="139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12.75" customHeight="1" x14ac:dyDescent="0.2">
      <c r="A212" s="75"/>
      <c r="B212" s="75"/>
      <c r="C212" s="139"/>
      <c r="D212" s="139"/>
      <c r="E212" s="139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12.75" customHeight="1" x14ac:dyDescent="0.2">
      <c r="A213" s="75"/>
      <c r="B213" s="75"/>
      <c r="C213" s="139"/>
      <c r="D213" s="139"/>
      <c r="E213" s="139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12.75" customHeight="1" x14ac:dyDescent="0.2">
      <c r="A214" s="75"/>
      <c r="B214" s="75"/>
      <c r="C214" s="139"/>
      <c r="D214" s="139"/>
      <c r="E214" s="139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12.75" customHeight="1" x14ac:dyDescent="0.2">
      <c r="A215" s="75"/>
      <c r="B215" s="75"/>
      <c r="C215" s="139"/>
      <c r="D215" s="139"/>
      <c r="E215" s="139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12.75" customHeight="1" x14ac:dyDescent="0.2">
      <c r="A216" s="75"/>
      <c r="B216" s="75"/>
      <c r="C216" s="139"/>
      <c r="D216" s="139"/>
      <c r="E216" s="139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12.75" customHeight="1" x14ac:dyDescent="0.2">
      <c r="A217" s="75"/>
      <c r="B217" s="75"/>
      <c r="C217" s="139"/>
      <c r="D217" s="139"/>
      <c r="E217" s="139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12.75" customHeight="1" x14ac:dyDescent="0.2">
      <c r="A218" s="75"/>
      <c r="B218" s="75"/>
      <c r="C218" s="139"/>
      <c r="D218" s="139"/>
      <c r="E218" s="139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12.75" customHeight="1" x14ac:dyDescent="0.2">
      <c r="A219" s="75"/>
      <c r="B219" s="75"/>
      <c r="C219" s="139"/>
      <c r="D219" s="139"/>
      <c r="E219" s="139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12.75" customHeight="1" x14ac:dyDescent="0.2">
      <c r="A220" s="75"/>
      <c r="B220" s="75"/>
      <c r="C220" s="139"/>
      <c r="D220" s="139"/>
      <c r="E220" s="139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12.75" customHeight="1" x14ac:dyDescent="0.2">
      <c r="A221" s="75"/>
      <c r="B221" s="75"/>
      <c r="C221" s="139"/>
      <c r="D221" s="139"/>
      <c r="E221" s="139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12.75" customHeight="1" x14ac:dyDescent="0.2">
      <c r="A222" s="75"/>
      <c r="B222" s="75"/>
      <c r="C222" s="139"/>
      <c r="D222" s="139"/>
      <c r="E222" s="139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12.75" customHeight="1" x14ac:dyDescent="0.2">
      <c r="A223" s="75"/>
      <c r="B223" s="75"/>
      <c r="C223" s="139"/>
      <c r="D223" s="139"/>
      <c r="E223" s="139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12.75" customHeight="1" x14ac:dyDescent="0.2">
      <c r="A224" s="75"/>
      <c r="B224" s="75"/>
      <c r="C224" s="139"/>
      <c r="D224" s="139"/>
      <c r="E224" s="139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12.75" customHeight="1" x14ac:dyDescent="0.2">
      <c r="A225" s="75"/>
      <c r="B225" s="75"/>
      <c r="C225" s="139"/>
      <c r="D225" s="139"/>
      <c r="E225" s="139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12.75" customHeight="1" x14ac:dyDescent="0.2">
      <c r="A226" s="75"/>
      <c r="B226" s="75"/>
      <c r="C226" s="139"/>
      <c r="D226" s="139"/>
      <c r="E226" s="139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12.75" customHeight="1" x14ac:dyDescent="0.2">
      <c r="A227" s="75"/>
      <c r="B227" s="75"/>
      <c r="C227" s="139"/>
      <c r="D227" s="139"/>
      <c r="E227" s="139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12.75" customHeight="1" x14ac:dyDescent="0.2">
      <c r="A228" s="75"/>
      <c r="B228" s="75"/>
      <c r="C228" s="139"/>
      <c r="D228" s="139"/>
      <c r="E228" s="139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12.75" customHeight="1" x14ac:dyDescent="0.2">
      <c r="A229" s="75"/>
      <c r="B229" s="75"/>
      <c r="C229" s="139"/>
      <c r="D229" s="139"/>
      <c r="E229" s="139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12.75" customHeight="1" x14ac:dyDescent="0.2">
      <c r="A230" s="75"/>
      <c r="B230" s="75"/>
      <c r="C230" s="139"/>
      <c r="D230" s="139"/>
      <c r="E230" s="139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12.75" customHeight="1" x14ac:dyDescent="0.2">
      <c r="A231" s="75"/>
      <c r="B231" s="75"/>
      <c r="C231" s="139"/>
      <c r="D231" s="139"/>
      <c r="E231" s="139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12.75" customHeight="1" x14ac:dyDescent="0.2">
      <c r="A232" s="75"/>
      <c r="B232" s="75"/>
      <c r="C232" s="139"/>
      <c r="D232" s="139"/>
      <c r="E232" s="139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12.75" customHeight="1" x14ac:dyDescent="0.2">
      <c r="A233" s="75"/>
      <c r="B233" s="75"/>
      <c r="C233" s="139"/>
      <c r="D233" s="139"/>
      <c r="E233" s="139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12.75" customHeight="1" x14ac:dyDescent="0.2">
      <c r="A234" s="75"/>
      <c r="B234" s="75"/>
      <c r="C234" s="139"/>
      <c r="D234" s="139"/>
      <c r="E234" s="139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12.75" customHeight="1" x14ac:dyDescent="0.2">
      <c r="A235" s="75"/>
      <c r="B235" s="75"/>
      <c r="C235" s="139"/>
      <c r="D235" s="139"/>
      <c r="E235" s="139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12.75" customHeight="1" x14ac:dyDescent="0.2">
      <c r="A236" s="75"/>
      <c r="B236" s="75"/>
      <c r="C236" s="139"/>
      <c r="D236" s="139"/>
      <c r="E236" s="139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12.75" customHeight="1" x14ac:dyDescent="0.2">
      <c r="A237" s="75"/>
      <c r="B237" s="75"/>
      <c r="C237" s="139"/>
      <c r="D237" s="139"/>
      <c r="E237" s="139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12.75" customHeight="1" x14ac:dyDescent="0.2">
      <c r="A238" s="75"/>
      <c r="B238" s="75"/>
      <c r="C238" s="139"/>
      <c r="D238" s="139"/>
      <c r="E238" s="139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12.75" customHeight="1" x14ac:dyDescent="0.2">
      <c r="A239" s="75"/>
      <c r="B239" s="75"/>
      <c r="C239" s="139"/>
      <c r="D239" s="139"/>
      <c r="E239" s="139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12.75" customHeight="1" x14ac:dyDescent="0.2">
      <c r="A240" s="75"/>
      <c r="B240" s="75"/>
      <c r="C240" s="139"/>
      <c r="D240" s="139"/>
      <c r="E240" s="139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12.75" customHeight="1" x14ac:dyDescent="0.2">
      <c r="A241" s="75"/>
      <c r="B241" s="75"/>
      <c r="C241" s="139"/>
      <c r="D241" s="139"/>
      <c r="E241" s="139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12.75" customHeight="1" x14ac:dyDescent="0.2">
      <c r="A242" s="75"/>
      <c r="B242" s="75"/>
      <c r="C242" s="139"/>
      <c r="D242" s="139"/>
      <c r="E242" s="139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12.75" customHeight="1" x14ac:dyDescent="0.2">
      <c r="A243" s="75"/>
      <c r="B243" s="75"/>
      <c r="C243" s="139"/>
      <c r="D243" s="139"/>
      <c r="E243" s="139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12.75" customHeight="1" x14ac:dyDescent="0.2">
      <c r="A244" s="75"/>
      <c r="B244" s="75"/>
      <c r="C244" s="139"/>
      <c r="D244" s="139"/>
      <c r="E244" s="139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12.75" customHeight="1" x14ac:dyDescent="0.2">
      <c r="A245" s="75"/>
      <c r="B245" s="75"/>
      <c r="C245" s="139"/>
      <c r="D245" s="139"/>
      <c r="E245" s="139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12.75" customHeight="1" x14ac:dyDescent="0.2">
      <c r="A246" s="75"/>
      <c r="B246" s="75"/>
      <c r="C246" s="139"/>
      <c r="D246" s="139"/>
      <c r="E246" s="139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12.75" customHeight="1" x14ac:dyDescent="0.2">
      <c r="A247" s="75"/>
      <c r="B247" s="75"/>
      <c r="C247" s="139"/>
      <c r="D247" s="139"/>
      <c r="E247" s="139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12.75" customHeight="1" x14ac:dyDescent="0.2">
      <c r="A248" s="75"/>
      <c r="B248" s="75"/>
      <c r="C248" s="139"/>
      <c r="D248" s="139"/>
      <c r="E248" s="139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12.75" customHeight="1" x14ac:dyDescent="0.2">
      <c r="A249" s="75"/>
      <c r="B249" s="75"/>
      <c r="C249" s="139"/>
      <c r="D249" s="139"/>
      <c r="E249" s="139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12.75" customHeight="1" x14ac:dyDescent="0.2">
      <c r="A250" s="75"/>
      <c r="B250" s="75"/>
      <c r="C250" s="139"/>
      <c r="D250" s="139"/>
      <c r="E250" s="139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12.75" customHeight="1" x14ac:dyDescent="0.2">
      <c r="A251" s="75"/>
      <c r="B251" s="75"/>
      <c r="C251" s="139"/>
      <c r="D251" s="139"/>
      <c r="E251" s="139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12.75" customHeight="1" x14ac:dyDescent="0.2">
      <c r="A252" s="75"/>
      <c r="B252" s="75"/>
      <c r="C252" s="139"/>
      <c r="D252" s="139"/>
      <c r="E252" s="139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12.75" customHeight="1" x14ac:dyDescent="0.2">
      <c r="A253" s="75"/>
      <c r="B253" s="75"/>
      <c r="C253" s="139"/>
      <c r="D253" s="139"/>
      <c r="E253" s="139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12.75" customHeight="1" x14ac:dyDescent="0.2">
      <c r="A254" s="75"/>
      <c r="B254" s="75"/>
      <c r="C254" s="139"/>
      <c r="D254" s="139"/>
      <c r="E254" s="139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12.75" customHeight="1" x14ac:dyDescent="0.2">
      <c r="A255" s="75"/>
      <c r="B255" s="75"/>
      <c r="C255" s="139"/>
      <c r="D255" s="139"/>
      <c r="E255" s="139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12.75" customHeight="1" x14ac:dyDescent="0.2">
      <c r="A256" s="75"/>
      <c r="B256" s="75"/>
      <c r="C256" s="139"/>
      <c r="D256" s="139"/>
      <c r="E256" s="139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12.75" customHeight="1" x14ac:dyDescent="0.2">
      <c r="A257" s="75"/>
      <c r="B257" s="75"/>
      <c r="C257" s="139"/>
      <c r="D257" s="139"/>
      <c r="E257" s="139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12.75" customHeight="1" x14ac:dyDescent="0.2">
      <c r="A258" s="75"/>
      <c r="B258" s="75"/>
      <c r="C258" s="139"/>
      <c r="D258" s="139"/>
      <c r="E258" s="139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12.75" customHeight="1" x14ac:dyDescent="0.2">
      <c r="A259" s="75"/>
      <c r="B259" s="75"/>
      <c r="C259" s="139"/>
      <c r="D259" s="139"/>
      <c r="E259" s="139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12.75" customHeight="1" x14ac:dyDescent="0.2">
      <c r="A260" s="75"/>
      <c r="B260" s="75"/>
      <c r="C260" s="139"/>
      <c r="D260" s="139"/>
      <c r="E260" s="139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12.75" customHeight="1" x14ac:dyDescent="0.2">
      <c r="A261" s="75"/>
      <c r="B261" s="75"/>
      <c r="C261" s="139"/>
      <c r="D261" s="139"/>
      <c r="E261" s="139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12.75" customHeight="1" x14ac:dyDescent="0.2">
      <c r="A262" s="75"/>
      <c r="B262" s="75"/>
      <c r="C262" s="139"/>
      <c r="D262" s="139"/>
      <c r="E262" s="139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12.75" customHeight="1" x14ac:dyDescent="0.2">
      <c r="A263" s="75"/>
      <c r="B263" s="75"/>
      <c r="C263" s="139"/>
      <c r="D263" s="139"/>
      <c r="E263" s="139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12.75" customHeight="1" x14ac:dyDescent="0.2">
      <c r="A264" s="75"/>
      <c r="B264" s="75"/>
      <c r="C264" s="139"/>
      <c r="D264" s="139"/>
      <c r="E264" s="139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2.75" customHeight="1" x14ac:dyDescent="0.2">
      <c r="A265" s="75"/>
      <c r="B265" s="75"/>
      <c r="C265" s="139"/>
      <c r="D265" s="139"/>
      <c r="E265" s="139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12.75" customHeight="1" x14ac:dyDescent="0.2">
      <c r="A266" s="75"/>
      <c r="B266" s="75"/>
      <c r="C266" s="139"/>
      <c r="D266" s="139"/>
      <c r="E266" s="139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12.75" customHeight="1" x14ac:dyDescent="0.2">
      <c r="A267" s="75"/>
      <c r="B267" s="75"/>
      <c r="C267" s="139"/>
      <c r="D267" s="139"/>
      <c r="E267" s="139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12.75" customHeight="1" x14ac:dyDescent="0.2">
      <c r="A268" s="75"/>
      <c r="B268" s="75"/>
      <c r="C268" s="139"/>
      <c r="D268" s="139"/>
      <c r="E268" s="139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12.75" customHeight="1" x14ac:dyDescent="0.2">
      <c r="A269" s="75"/>
      <c r="B269" s="75"/>
      <c r="C269" s="139"/>
      <c r="D269" s="139"/>
      <c r="E269" s="139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12.75" customHeight="1" x14ac:dyDescent="0.2">
      <c r="A270" s="75"/>
      <c r="B270" s="75"/>
      <c r="C270" s="139"/>
      <c r="D270" s="139"/>
      <c r="E270" s="139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12.75" customHeight="1" x14ac:dyDescent="0.2">
      <c r="A271" s="75"/>
      <c r="B271" s="75"/>
      <c r="C271" s="139"/>
      <c r="D271" s="139"/>
      <c r="E271" s="139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12.75" customHeight="1" x14ac:dyDescent="0.2">
      <c r="A272" s="75"/>
      <c r="B272" s="75"/>
      <c r="C272" s="139"/>
      <c r="D272" s="139"/>
      <c r="E272" s="139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12.75" customHeight="1" x14ac:dyDescent="0.2">
      <c r="A273" s="75"/>
      <c r="B273" s="75"/>
      <c r="C273" s="139"/>
      <c r="D273" s="139"/>
      <c r="E273" s="139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12.75" customHeight="1" x14ac:dyDescent="0.2">
      <c r="A274" s="75"/>
      <c r="B274" s="75"/>
      <c r="C274" s="139"/>
      <c r="D274" s="139"/>
      <c r="E274" s="139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12.75" customHeight="1" x14ac:dyDescent="0.2">
      <c r="A275" s="75"/>
      <c r="B275" s="75"/>
      <c r="C275" s="139"/>
      <c r="D275" s="139"/>
      <c r="E275" s="139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12.75" customHeight="1" x14ac:dyDescent="0.2">
      <c r="A276" s="75"/>
      <c r="B276" s="75"/>
      <c r="C276" s="139"/>
      <c r="D276" s="139"/>
      <c r="E276" s="139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12.75" customHeight="1" x14ac:dyDescent="0.2">
      <c r="A277" s="75"/>
      <c r="B277" s="75"/>
      <c r="C277" s="139"/>
      <c r="D277" s="139"/>
      <c r="E277" s="139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12.75" customHeight="1" x14ac:dyDescent="0.2">
      <c r="A278" s="75"/>
      <c r="B278" s="75"/>
      <c r="C278" s="139"/>
      <c r="D278" s="139"/>
      <c r="E278" s="139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12.75" customHeight="1" x14ac:dyDescent="0.2">
      <c r="A279" s="75"/>
      <c r="B279" s="75"/>
      <c r="C279" s="139"/>
      <c r="D279" s="139"/>
      <c r="E279" s="139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12.75" customHeight="1" x14ac:dyDescent="0.2">
      <c r="A280" s="75"/>
      <c r="B280" s="75"/>
      <c r="C280" s="139"/>
      <c r="D280" s="139"/>
      <c r="E280" s="139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12.75" customHeight="1" x14ac:dyDescent="0.2">
      <c r="A281" s="75"/>
      <c r="B281" s="75"/>
      <c r="C281" s="139"/>
      <c r="D281" s="139"/>
      <c r="E281" s="139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12.75" customHeight="1" x14ac:dyDescent="0.2">
      <c r="A282" s="75"/>
      <c r="B282" s="75"/>
      <c r="C282" s="139"/>
      <c r="D282" s="139"/>
      <c r="E282" s="139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12.75" customHeight="1" x14ac:dyDescent="0.2">
      <c r="A283" s="75"/>
      <c r="B283" s="75"/>
      <c r="C283" s="139"/>
      <c r="D283" s="139"/>
      <c r="E283" s="139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2.75" customHeight="1" x14ac:dyDescent="0.2">
      <c r="A284" s="75"/>
      <c r="B284" s="75"/>
      <c r="C284" s="139"/>
      <c r="D284" s="139"/>
      <c r="E284" s="139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2.75" customHeight="1" x14ac:dyDescent="0.2">
      <c r="A285" s="75"/>
      <c r="B285" s="75"/>
      <c r="C285" s="139"/>
      <c r="D285" s="139"/>
      <c r="E285" s="139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12.75" customHeight="1" x14ac:dyDescent="0.2">
      <c r="A286" s="75"/>
      <c r="B286" s="75"/>
      <c r="C286" s="139"/>
      <c r="D286" s="139"/>
      <c r="E286" s="139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12.75" customHeight="1" x14ac:dyDescent="0.2">
      <c r="A287" s="75"/>
      <c r="B287" s="75"/>
      <c r="C287" s="139"/>
      <c r="D287" s="139"/>
      <c r="E287" s="139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12.75" customHeight="1" x14ac:dyDescent="0.2">
      <c r="A288" s="75"/>
      <c r="B288" s="75"/>
      <c r="C288" s="139"/>
      <c r="D288" s="139"/>
      <c r="E288" s="139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12.75" customHeight="1" x14ac:dyDescent="0.2">
      <c r="A289" s="75"/>
      <c r="B289" s="75"/>
      <c r="C289" s="139"/>
      <c r="D289" s="139"/>
      <c r="E289" s="139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12.75" customHeight="1" x14ac:dyDescent="0.2">
      <c r="A290" s="75"/>
      <c r="B290" s="75"/>
      <c r="C290" s="139"/>
      <c r="D290" s="139"/>
      <c r="E290" s="139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12.75" customHeight="1" x14ac:dyDescent="0.2">
      <c r="A291" s="75"/>
      <c r="B291" s="75"/>
      <c r="C291" s="139"/>
      <c r="D291" s="139"/>
      <c r="E291" s="139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12.75" customHeight="1" x14ac:dyDescent="0.2">
      <c r="A292" s="75"/>
      <c r="B292" s="75"/>
      <c r="C292" s="139"/>
      <c r="D292" s="139"/>
      <c r="E292" s="139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12.75" customHeight="1" x14ac:dyDescent="0.2">
      <c r="A293" s="75"/>
      <c r="B293" s="75"/>
      <c r="C293" s="139"/>
      <c r="D293" s="139"/>
      <c r="E293" s="139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12.75" customHeight="1" x14ac:dyDescent="0.2">
      <c r="A294" s="75"/>
      <c r="B294" s="75"/>
      <c r="C294" s="139"/>
      <c r="D294" s="139"/>
      <c r="E294" s="139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12.75" customHeight="1" x14ac:dyDescent="0.2">
      <c r="A295" s="75"/>
      <c r="B295" s="75"/>
      <c r="C295" s="139"/>
      <c r="D295" s="139"/>
      <c r="E295" s="139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12.75" customHeight="1" x14ac:dyDescent="0.2">
      <c r="A296" s="75"/>
      <c r="B296" s="75"/>
      <c r="C296" s="139"/>
      <c r="D296" s="139"/>
      <c r="E296" s="139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12.75" customHeight="1" x14ac:dyDescent="0.2">
      <c r="A297" s="75"/>
      <c r="B297" s="75"/>
      <c r="C297" s="139"/>
      <c r="D297" s="139"/>
      <c r="E297" s="139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12.75" customHeight="1" x14ac:dyDescent="0.2">
      <c r="A298" s="75"/>
      <c r="B298" s="75"/>
      <c r="C298" s="139"/>
      <c r="D298" s="139"/>
      <c r="E298" s="139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12.75" customHeight="1" x14ac:dyDescent="0.2">
      <c r="A299" s="75"/>
      <c r="B299" s="75"/>
      <c r="C299" s="139"/>
      <c r="D299" s="139"/>
      <c r="E299" s="139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12.75" customHeight="1" x14ac:dyDescent="0.2">
      <c r="A300" s="75"/>
      <c r="B300" s="75"/>
      <c r="C300" s="139"/>
      <c r="D300" s="139"/>
      <c r="E300" s="139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12.75" customHeight="1" x14ac:dyDescent="0.2">
      <c r="A301" s="75"/>
      <c r="B301" s="75"/>
      <c r="C301" s="139"/>
      <c r="D301" s="139"/>
      <c r="E301" s="139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12.75" customHeight="1" x14ac:dyDescent="0.2">
      <c r="A302" s="75"/>
      <c r="B302" s="75"/>
      <c r="C302" s="139"/>
      <c r="D302" s="139"/>
      <c r="E302" s="139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2.75" customHeight="1" x14ac:dyDescent="0.2">
      <c r="A303" s="75"/>
      <c r="B303" s="75"/>
      <c r="C303" s="139"/>
      <c r="D303" s="139"/>
      <c r="E303" s="139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2.75" customHeight="1" x14ac:dyDescent="0.2">
      <c r="A304" s="75"/>
      <c r="B304" s="75"/>
      <c r="C304" s="139"/>
      <c r="D304" s="139"/>
      <c r="E304" s="139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12.75" customHeight="1" x14ac:dyDescent="0.2">
      <c r="A305" s="75"/>
      <c r="B305" s="75"/>
      <c r="C305" s="139"/>
      <c r="D305" s="139"/>
      <c r="E305" s="139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12.75" customHeight="1" x14ac:dyDescent="0.2">
      <c r="A306" s="75"/>
      <c r="B306" s="75"/>
      <c r="C306" s="139"/>
      <c r="D306" s="139"/>
      <c r="E306" s="139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12.75" customHeight="1" x14ac:dyDescent="0.2">
      <c r="A307" s="75"/>
      <c r="B307" s="75"/>
      <c r="C307" s="139"/>
      <c r="D307" s="139"/>
      <c r="E307" s="139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12.75" customHeight="1" x14ac:dyDescent="0.2">
      <c r="A308" s="75"/>
      <c r="B308" s="75"/>
      <c r="C308" s="139"/>
      <c r="D308" s="139"/>
      <c r="E308" s="139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12.75" customHeight="1" x14ac:dyDescent="0.2">
      <c r="A309" s="75"/>
      <c r="B309" s="75"/>
      <c r="C309" s="139"/>
      <c r="D309" s="139"/>
      <c r="E309" s="139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12.75" customHeight="1" x14ac:dyDescent="0.2">
      <c r="A310" s="75"/>
      <c r="B310" s="75"/>
      <c r="C310" s="139"/>
      <c r="D310" s="139"/>
      <c r="E310" s="139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12.75" customHeight="1" x14ac:dyDescent="0.2">
      <c r="A311" s="75"/>
      <c r="B311" s="75"/>
      <c r="C311" s="139"/>
      <c r="D311" s="139"/>
      <c r="E311" s="139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12.75" customHeight="1" x14ac:dyDescent="0.2">
      <c r="A312" s="75"/>
      <c r="B312" s="75"/>
      <c r="C312" s="139"/>
      <c r="D312" s="139"/>
      <c r="E312" s="139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12.75" customHeight="1" x14ac:dyDescent="0.2">
      <c r="A313" s="75"/>
      <c r="B313" s="75"/>
      <c r="C313" s="139"/>
      <c r="D313" s="139"/>
      <c r="E313" s="139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12.75" customHeight="1" x14ac:dyDescent="0.2">
      <c r="A314" s="75"/>
      <c r="B314" s="75"/>
      <c r="C314" s="139"/>
      <c r="D314" s="139"/>
      <c r="E314" s="139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12.75" customHeight="1" x14ac:dyDescent="0.2">
      <c r="A315" s="75"/>
      <c r="B315" s="75"/>
      <c r="C315" s="139"/>
      <c r="D315" s="139"/>
      <c r="E315" s="139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12.75" customHeight="1" x14ac:dyDescent="0.2">
      <c r="A316" s="75"/>
      <c r="B316" s="75"/>
      <c r="C316" s="139"/>
      <c r="D316" s="139"/>
      <c r="E316" s="139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12.75" customHeight="1" x14ac:dyDescent="0.2">
      <c r="A317" s="75"/>
      <c r="B317" s="75"/>
      <c r="C317" s="139"/>
      <c r="D317" s="139"/>
      <c r="E317" s="139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12.75" customHeight="1" x14ac:dyDescent="0.2">
      <c r="A318" s="75"/>
      <c r="B318" s="75"/>
      <c r="C318" s="139"/>
      <c r="D318" s="139"/>
      <c r="E318" s="139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12.75" customHeight="1" x14ac:dyDescent="0.2">
      <c r="A319" s="75"/>
      <c r="B319" s="75"/>
      <c r="C319" s="139"/>
      <c r="D319" s="139"/>
      <c r="E319" s="139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12.75" customHeight="1" x14ac:dyDescent="0.2">
      <c r="A320" s="75"/>
      <c r="B320" s="75"/>
      <c r="C320" s="139"/>
      <c r="D320" s="139"/>
      <c r="E320" s="139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12.75" customHeight="1" x14ac:dyDescent="0.2">
      <c r="A321" s="75"/>
      <c r="B321" s="75"/>
      <c r="C321" s="139"/>
      <c r="D321" s="139"/>
      <c r="E321" s="139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12.75" customHeight="1" x14ac:dyDescent="0.2">
      <c r="A322" s="75"/>
      <c r="B322" s="75"/>
      <c r="C322" s="139"/>
      <c r="D322" s="139"/>
      <c r="E322" s="139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12.75" customHeight="1" x14ac:dyDescent="0.2">
      <c r="A323" s="75"/>
      <c r="B323" s="75"/>
      <c r="C323" s="139"/>
      <c r="D323" s="139"/>
      <c r="E323" s="139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12.75" customHeight="1" x14ac:dyDescent="0.2">
      <c r="A324" s="75"/>
      <c r="B324" s="75"/>
      <c r="C324" s="139"/>
      <c r="D324" s="139"/>
      <c r="E324" s="139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12.75" customHeight="1" x14ac:dyDescent="0.2">
      <c r="A325" s="75"/>
      <c r="B325" s="75"/>
      <c r="C325" s="139"/>
      <c r="D325" s="139"/>
      <c r="E325" s="139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12.75" customHeight="1" x14ac:dyDescent="0.2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12.75" customHeight="1" x14ac:dyDescent="0.2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12.75" customHeight="1" x14ac:dyDescent="0.2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12.75" customHeight="1" x14ac:dyDescent="0.2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12.75" customHeight="1" x14ac:dyDescent="0.2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12.75" customHeight="1" x14ac:dyDescent="0.2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12.75" customHeight="1" x14ac:dyDescent="0.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12.75" customHeight="1" x14ac:dyDescent="0.2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12.75" customHeight="1" x14ac:dyDescent="0.2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12.75" customHeight="1" x14ac:dyDescent="0.2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12.75" customHeight="1" x14ac:dyDescent="0.2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12.75" customHeight="1" x14ac:dyDescent="0.2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12.75" customHeight="1" x14ac:dyDescent="0.2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12.75" customHeight="1" x14ac:dyDescent="0.2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12.75" customHeight="1" x14ac:dyDescent="0.2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12.75" customHeight="1" x14ac:dyDescent="0.2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12.75" customHeight="1" x14ac:dyDescent="0.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12.75" customHeight="1" x14ac:dyDescent="0.2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12.75" customHeight="1" x14ac:dyDescent="0.2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12.75" customHeight="1" x14ac:dyDescent="0.2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12.75" customHeight="1" x14ac:dyDescent="0.2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12.75" customHeight="1" x14ac:dyDescent="0.2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12.75" customHeight="1" x14ac:dyDescent="0.2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12.75" customHeight="1" x14ac:dyDescent="0.2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12.75" customHeight="1" x14ac:dyDescent="0.2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12.75" customHeight="1" x14ac:dyDescent="0.2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12.75" customHeight="1" x14ac:dyDescent="0.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12.75" customHeight="1" x14ac:dyDescent="0.2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12.75" customHeight="1" x14ac:dyDescent="0.2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12.75" customHeight="1" x14ac:dyDescent="0.2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12.75" customHeight="1" x14ac:dyDescent="0.2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12.75" customHeight="1" x14ac:dyDescent="0.2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12.75" customHeight="1" x14ac:dyDescent="0.2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12.75" customHeight="1" x14ac:dyDescent="0.2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12.75" customHeight="1" x14ac:dyDescent="0.2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12.75" customHeight="1" x14ac:dyDescent="0.2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12.75" customHeight="1" x14ac:dyDescent="0.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12.75" customHeight="1" x14ac:dyDescent="0.2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12.75" customHeight="1" x14ac:dyDescent="0.2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12.75" customHeight="1" x14ac:dyDescent="0.2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12.75" customHeight="1" x14ac:dyDescent="0.2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12.75" customHeight="1" x14ac:dyDescent="0.2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12.75" customHeight="1" x14ac:dyDescent="0.2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12.75" customHeight="1" x14ac:dyDescent="0.2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12.75" customHeight="1" x14ac:dyDescent="0.2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12.75" customHeight="1" x14ac:dyDescent="0.2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12.75" customHeight="1" x14ac:dyDescent="0.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12.75" customHeight="1" x14ac:dyDescent="0.2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12.75" customHeight="1" x14ac:dyDescent="0.2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12.75" customHeight="1" x14ac:dyDescent="0.2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12.75" customHeight="1" x14ac:dyDescent="0.2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12.75" customHeight="1" x14ac:dyDescent="0.2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12.75" customHeight="1" x14ac:dyDescent="0.2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12.75" customHeight="1" x14ac:dyDescent="0.2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12.75" customHeight="1" x14ac:dyDescent="0.2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12.75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12.75" customHeight="1" x14ac:dyDescent="0.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12.75" customHeight="1" x14ac:dyDescent="0.2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12.75" customHeight="1" x14ac:dyDescent="0.2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12.75" customHeight="1" x14ac:dyDescent="0.2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12.75" customHeight="1" x14ac:dyDescent="0.2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12.75" customHeight="1" x14ac:dyDescent="0.2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12.75" customHeight="1" x14ac:dyDescent="0.2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12.75" customHeight="1" x14ac:dyDescent="0.2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12.75" customHeight="1" x14ac:dyDescent="0.2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12.75" customHeight="1" x14ac:dyDescent="0.2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12.75" customHeight="1" x14ac:dyDescent="0.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12.75" customHeight="1" x14ac:dyDescent="0.2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12.75" customHeight="1" x14ac:dyDescent="0.2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12.75" customHeight="1" x14ac:dyDescent="0.2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12.75" customHeight="1" x14ac:dyDescent="0.2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12.75" customHeight="1" x14ac:dyDescent="0.2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12.75" customHeight="1" x14ac:dyDescent="0.2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12.75" customHeight="1" x14ac:dyDescent="0.2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12.75" customHeight="1" x14ac:dyDescent="0.2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12.75" customHeight="1" x14ac:dyDescent="0.2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12.75" customHeight="1" x14ac:dyDescent="0.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12.75" customHeight="1" x14ac:dyDescent="0.2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12.75" customHeight="1" x14ac:dyDescent="0.2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12.75" customHeight="1" x14ac:dyDescent="0.2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12.75" customHeight="1" x14ac:dyDescent="0.2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12.75" customHeight="1" x14ac:dyDescent="0.2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12.75" customHeight="1" x14ac:dyDescent="0.2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12.75" customHeight="1" x14ac:dyDescent="0.2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12.75" customHeight="1" x14ac:dyDescent="0.2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12.75" customHeight="1" x14ac:dyDescent="0.2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12.75" customHeight="1" x14ac:dyDescent="0.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12.75" customHeight="1" x14ac:dyDescent="0.2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12.75" customHeight="1" x14ac:dyDescent="0.2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12.75" customHeight="1" x14ac:dyDescent="0.2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12.75" customHeight="1" x14ac:dyDescent="0.2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12.75" customHeight="1" x14ac:dyDescent="0.2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12.75" customHeight="1" x14ac:dyDescent="0.2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12.75" customHeight="1" x14ac:dyDescent="0.2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12.75" customHeight="1" x14ac:dyDescent="0.2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12.75" customHeight="1" x14ac:dyDescent="0.2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12.75" customHeight="1" x14ac:dyDescent="0.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12.75" customHeight="1" x14ac:dyDescent="0.2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12.75" customHeight="1" x14ac:dyDescent="0.2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12.75" customHeight="1" x14ac:dyDescent="0.2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12.75" customHeight="1" x14ac:dyDescent="0.2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12.75" customHeight="1" x14ac:dyDescent="0.2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12.75" customHeight="1" x14ac:dyDescent="0.2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12.75" customHeight="1" x14ac:dyDescent="0.2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12.75" customHeight="1" x14ac:dyDescent="0.2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12.75" customHeight="1" x14ac:dyDescent="0.2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12.75" customHeigh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12.75" customHeight="1" x14ac:dyDescent="0.2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12.75" customHeight="1" x14ac:dyDescent="0.2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12.75" customHeight="1" x14ac:dyDescent="0.2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12.75" customHeight="1" x14ac:dyDescent="0.2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12.75" customHeight="1" x14ac:dyDescent="0.2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12.75" customHeight="1" x14ac:dyDescent="0.2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12.75" customHeight="1" x14ac:dyDescent="0.2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12.75" customHeight="1" x14ac:dyDescent="0.2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12.75" customHeight="1" x14ac:dyDescent="0.2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12.75" customHeight="1" x14ac:dyDescent="0.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12.75" customHeight="1" x14ac:dyDescent="0.2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12.75" customHeight="1" x14ac:dyDescent="0.2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12.75" customHeight="1" x14ac:dyDescent="0.2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12.75" customHeight="1" x14ac:dyDescent="0.2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12.75" customHeight="1" x14ac:dyDescent="0.2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12.75" customHeight="1" x14ac:dyDescent="0.2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12.75" customHeight="1" x14ac:dyDescent="0.2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12.75" customHeight="1" x14ac:dyDescent="0.2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12.75" customHeight="1" x14ac:dyDescent="0.2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12.75" customHeight="1" x14ac:dyDescent="0.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12.75" customHeight="1" x14ac:dyDescent="0.2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12.75" customHeight="1" x14ac:dyDescent="0.2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12.75" customHeight="1" x14ac:dyDescent="0.2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12.75" customHeight="1" x14ac:dyDescent="0.2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12.75" customHeight="1" x14ac:dyDescent="0.2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12.75" customHeight="1" x14ac:dyDescent="0.2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12.75" customHeight="1" x14ac:dyDescent="0.2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12.75" customHeight="1" x14ac:dyDescent="0.2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12.75" customHeight="1" x14ac:dyDescent="0.2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12.75" customHeight="1" x14ac:dyDescent="0.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12.75" customHeight="1" x14ac:dyDescent="0.2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12.75" customHeight="1" x14ac:dyDescent="0.2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12.75" customHeight="1" x14ac:dyDescent="0.2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12.75" customHeight="1" x14ac:dyDescent="0.2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12.75" customHeight="1" x14ac:dyDescent="0.2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12.75" customHeight="1" x14ac:dyDescent="0.2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12.75" customHeight="1" x14ac:dyDescent="0.2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12.75" customHeight="1" x14ac:dyDescent="0.2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12.75" customHeight="1" x14ac:dyDescent="0.2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12.75" customHeight="1" x14ac:dyDescent="0.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12.75" customHeight="1" x14ac:dyDescent="0.2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12.75" customHeight="1" x14ac:dyDescent="0.2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12.75" customHeight="1" x14ac:dyDescent="0.2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12.75" customHeight="1" x14ac:dyDescent="0.2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12.75" customHeigh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12.75" customHeight="1" x14ac:dyDescent="0.2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12.75" customHeight="1" x14ac:dyDescent="0.2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12.75" customHeight="1" x14ac:dyDescent="0.2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12.75" customHeight="1" x14ac:dyDescent="0.2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12.75" customHeight="1" x14ac:dyDescent="0.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12.75" customHeight="1" x14ac:dyDescent="0.2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12.75" customHeight="1" x14ac:dyDescent="0.2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12.75" customHeight="1" x14ac:dyDescent="0.2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12.75" customHeight="1" x14ac:dyDescent="0.2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12.75" customHeight="1" x14ac:dyDescent="0.2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12.75" customHeight="1" x14ac:dyDescent="0.2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12.75" customHeight="1" x14ac:dyDescent="0.2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12.75" customHeight="1" x14ac:dyDescent="0.2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12.75" customHeight="1" x14ac:dyDescent="0.2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12.75" customHeight="1" x14ac:dyDescent="0.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12.75" customHeight="1" x14ac:dyDescent="0.2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12.75" customHeight="1" x14ac:dyDescent="0.2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12.75" customHeight="1" x14ac:dyDescent="0.2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12.75" customHeight="1" x14ac:dyDescent="0.2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12.75" customHeight="1" x14ac:dyDescent="0.2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12.75" customHeight="1" x14ac:dyDescent="0.2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12.75" customHeight="1" x14ac:dyDescent="0.2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12.75" customHeight="1" x14ac:dyDescent="0.2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12.75" customHeight="1" x14ac:dyDescent="0.2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12.75" customHeight="1" x14ac:dyDescent="0.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12.75" customHeight="1" x14ac:dyDescent="0.2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12.75" customHeight="1" x14ac:dyDescent="0.2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12.75" customHeight="1" x14ac:dyDescent="0.2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12.75" customHeight="1" x14ac:dyDescent="0.2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12.75" customHeight="1" x14ac:dyDescent="0.2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12.75" customHeight="1" x14ac:dyDescent="0.2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12.75" customHeight="1" x14ac:dyDescent="0.2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12.75" customHeight="1" x14ac:dyDescent="0.2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12.75" customHeight="1" x14ac:dyDescent="0.2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12.75" customHeight="1" x14ac:dyDescent="0.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12.75" customHeight="1" x14ac:dyDescent="0.2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12.75" customHeight="1" x14ac:dyDescent="0.2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12.75" customHeight="1" x14ac:dyDescent="0.2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12.75" customHeight="1" x14ac:dyDescent="0.2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12.75" customHeight="1" x14ac:dyDescent="0.2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12.75" customHeight="1" x14ac:dyDescent="0.2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12.75" customHeight="1" x14ac:dyDescent="0.2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12.75" customHeight="1" x14ac:dyDescent="0.2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12.75" customHeight="1" x14ac:dyDescent="0.2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12.75" customHeight="1" x14ac:dyDescent="0.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12.75" customHeight="1" x14ac:dyDescent="0.2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12.75" customHeight="1" x14ac:dyDescent="0.2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12.75" customHeight="1" x14ac:dyDescent="0.2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12.75" customHeight="1" x14ac:dyDescent="0.2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12.75" customHeight="1" x14ac:dyDescent="0.2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12.75" customHeight="1" x14ac:dyDescent="0.2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12.75" customHeight="1" x14ac:dyDescent="0.2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12.75" customHeight="1" x14ac:dyDescent="0.2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12.75" customHeight="1" x14ac:dyDescent="0.2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12.75" customHeight="1" x14ac:dyDescent="0.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12.75" customHeight="1" x14ac:dyDescent="0.2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12.75" customHeight="1" x14ac:dyDescent="0.2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12.75" customHeight="1" x14ac:dyDescent="0.2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12.75" customHeight="1" x14ac:dyDescent="0.2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12.75" customHeight="1" x14ac:dyDescent="0.2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12.75" customHeight="1" x14ac:dyDescent="0.2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12.75" customHeight="1" x14ac:dyDescent="0.2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12.75" customHeight="1" x14ac:dyDescent="0.2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12.75" customHeight="1" x14ac:dyDescent="0.2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12.75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12.75" customHeight="1" x14ac:dyDescent="0.2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12.75" customHeight="1" x14ac:dyDescent="0.2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12.75" customHeight="1" x14ac:dyDescent="0.2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12.75" customHeight="1" x14ac:dyDescent="0.2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12.75" customHeight="1" x14ac:dyDescent="0.2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12.75" customHeight="1" x14ac:dyDescent="0.2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12.75" customHeight="1" x14ac:dyDescent="0.2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12.75" customHeight="1" x14ac:dyDescent="0.2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12.75" customHeight="1" x14ac:dyDescent="0.2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12.75" customHeight="1" x14ac:dyDescent="0.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12.75" customHeight="1" x14ac:dyDescent="0.2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12.75" customHeight="1" x14ac:dyDescent="0.2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12.75" customHeight="1" x14ac:dyDescent="0.2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12.75" customHeight="1" x14ac:dyDescent="0.2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12.75" customHeigh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12.75" customHeight="1" x14ac:dyDescent="0.2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12.75" customHeight="1" x14ac:dyDescent="0.2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12.75" customHeight="1" x14ac:dyDescent="0.2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12.75" customHeight="1" x14ac:dyDescent="0.2">
      <c r="A561" s="75"/>
      <c r="B561" s="75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12.75" customHeight="1" x14ac:dyDescent="0.2">
      <c r="A562" s="75"/>
      <c r="B562" s="75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12.75" customHeight="1" x14ac:dyDescent="0.2">
      <c r="A563" s="75"/>
      <c r="B563" s="6"/>
      <c r="C563" s="126"/>
      <c r="D563" s="126"/>
      <c r="E563" s="126"/>
      <c r="F563" s="6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12.75" customHeight="1" x14ac:dyDescent="0.2">
      <c r="A564" s="75"/>
      <c r="B564" s="6"/>
      <c r="C564" s="126"/>
      <c r="D564" s="126"/>
      <c r="E564" s="126"/>
      <c r="F564" s="6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12.75" customHeight="1" x14ac:dyDescent="0.2">
      <c r="A565" s="75"/>
      <c r="B565" s="6"/>
      <c r="C565" s="126"/>
      <c r="D565" s="126"/>
      <c r="E565" s="126"/>
      <c r="F565" s="6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12.75" customHeight="1" x14ac:dyDescent="0.2">
      <c r="A566" s="75"/>
      <c r="B566" s="6"/>
      <c r="C566" s="126"/>
      <c r="D566" s="126"/>
      <c r="E566" s="126"/>
      <c r="F566" s="6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12.75" customHeight="1" x14ac:dyDescent="0.2">
      <c r="A567" s="75"/>
      <c r="B567" s="6"/>
      <c r="C567" s="126"/>
      <c r="D567" s="126"/>
      <c r="E567" s="126"/>
      <c r="F567" s="6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12.75" customHeight="1" x14ac:dyDescent="0.2">
      <c r="A568" s="75"/>
      <c r="B568" s="6"/>
      <c r="C568" s="126"/>
      <c r="D568" s="126"/>
      <c r="E568" s="126"/>
      <c r="F568" s="6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12.75" customHeight="1" x14ac:dyDescent="0.2">
      <c r="A569" s="75"/>
      <c r="B569" s="6"/>
      <c r="C569" s="126"/>
      <c r="D569" s="126"/>
      <c r="E569" s="126"/>
      <c r="F569" s="6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12.75" customHeight="1" x14ac:dyDescent="0.2">
      <c r="A570" s="75"/>
      <c r="B570" s="6"/>
      <c r="C570" s="126"/>
      <c r="D570" s="126"/>
      <c r="E570" s="126"/>
      <c r="F570" s="6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12.75" customHeight="1" x14ac:dyDescent="0.2">
      <c r="A571" s="75"/>
      <c r="B571" s="6"/>
      <c r="C571" s="126"/>
      <c r="D571" s="126"/>
      <c r="E571" s="126"/>
      <c r="F571" s="6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12.75" customHeight="1" x14ac:dyDescent="0.2">
      <c r="A572" s="75"/>
      <c r="B572" s="6"/>
      <c r="C572" s="126"/>
      <c r="D572" s="126"/>
      <c r="E572" s="126"/>
      <c r="F572" s="6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12.75" customHeight="1" x14ac:dyDescent="0.2">
      <c r="A573" s="75"/>
      <c r="B573" s="6"/>
      <c r="C573" s="126"/>
      <c r="D573" s="126"/>
      <c r="E573" s="126"/>
      <c r="F573" s="6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12.75" customHeight="1" x14ac:dyDescent="0.2">
      <c r="A574" s="75"/>
      <c r="B574" s="6"/>
      <c r="C574" s="126"/>
      <c r="D574" s="126"/>
      <c r="E574" s="126"/>
      <c r="F574" s="6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12.75" customHeight="1" x14ac:dyDescent="0.2">
      <c r="A575" s="75"/>
      <c r="B575" s="6"/>
      <c r="C575" s="126"/>
      <c r="D575" s="126"/>
      <c r="E575" s="126"/>
      <c r="F575" s="6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12.75" customHeight="1" x14ac:dyDescent="0.2">
      <c r="A576" s="75"/>
      <c r="B576" s="6"/>
      <c r="C576" s="126"/>
      <c r="D576" s="126"/>
      <c r="E576" s="126"/>
      <c r="F576" s="6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12.75" customHeight="1" x14ac:dyDescent="0.2">
      <c r="A577" s="75"/>
      <c r="B577" s="6"/>
      <c r="C577" s="126"/>
      <c r="D577" s="126"/>
      <c r="E577" s="126"/>
      <c r="F577" s="6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12.75" customHeight="1" x14ac:dyDescent="0.2">
      <c r="A578" s="75"/>
      <c r="B578" s="6"/>
      <c r="C578" s="126"/>
      <c r="D578" s="126"/>
      <c r="E578" s="126"/>
      <c r="F578" s="6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12.75" customHeight="1" x14ac:dyDescent="0.2">
      <c r="A579" s="75"/>
      <c r="B579" s="6"/>
      <c r="C579" s="126"/>
      <c r="D579" s="126"/>
      <c r="E579" s="126"/>
      <c r="F579" s="6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12.75" customHeight="1" x14ac:dyDescent="0.2">
      <c r="A580" s="75"/>
      <c r="B580" s="6"/>
      <c r="C580" s="126"/>
      <c r="D580" s="126"/>
      <c r="E580" s="126"/>
      <c r="F580" s="6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12.75" customHeight="1" x14ac:dyDescent="0.2">
      <c r="A581" s="75"/>
      <c r="B581" s="6"/>
      <c r="C581" s="126"/>
      <c r="D581" s="126"/>
      <c r="E581" s="126"/>
      <c r="F581" s="6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12.75" customHeight="1" x14ac:dyDescent="0.2">
      <c r="A582" s="75"/>
      <c r="B582" s="6"/>
      <c r="C582" s="126"/>
      <c r="D582" s="126"/>
      <c r="E582" s="126"/>
      <c r="F582" s="6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12.75" customHeight="1" x14ac:dyDescent="0.2">
      <c r="A583" s="75"/>
      <c r="B583" s="6"/>
      <c r="C583" s="126"/>
      <c r="D583" s="126"/>
      <c r="E583" s="126"/>
      <c r="F583" s="6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12.75" customHeight="1" x14ac:dyDescent="0.2">
      <c r="A584" s="75"/>
      <c r="B584" s="6"/>
      <c r="C584" s="126"/>
      <c r="D584" s="126"/>
      <c r="E584" s="126"/>
      <c r="F584" s="6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12.75" customHeight="1" x14ac:dyDescent="0.2">
      <c r="A585" s="75"/>
      <c r="B585" s="6"/>
      <c r="C585" s="126"/>
      <c r="D585" s="126"/>
      <c r="E585" s="126"/>
      <c r="F585" s="6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12.75" customHeight="1" x14ac:dyDescent="0.2">
      <c r="A586" s="75"/>
      <c r="B586" s="6"/>
      <c r="C586" s="126"/>
      <c r="D586" s="126"/>
      <c r="E586" s="126"/>
      <c r="F586" s="6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12.75" customHeight="1" x14ac:dyDescent="0.2">
      <c r="A587" s="75"/>
      <c r="B587" s="6"/>
      <c r="C587" s="126"/>
      <c r="D587" s="126"/>
      <c r="E587" s="126"/>
      <c r="F587" s="6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12.75" customHeight="1" x14ac:dyDescent="0.2">
      <c r="A588" s="75"/>
      <c r="B588" s="6"/>
      <c r="C588" s="126"/>
      <c r="D588" s="126"/>
      <c r="E588" s="126"/>
      <c r="F588" s="6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12.75" customHeight="1" x14ac:dyDescent="0.2">
      <c r="A589" s="75"/>
      <c r="B589" s="6"/>
      <c r="C589" s="126"/>
      <c r="D589" s="126"/>
      <c r="E589" s="126"/>
      <c r="F589" s="6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12.75" customHeight="1" x14ac:dyDescent="0.2">
      <c r="A590" s="75"/>
      <c r="B590" s="6"/>
      <c r="C590" s="126"/>
      <c r="D590" s="126"/>
      <c r="E590" s="126"/>
      <c r="F590" s="6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12.75" customHeight="1" x14ac:dyDescent="0.2">
      <c r="A591" s="75"/>
      <c r="B591" s="6"/>
      <c r="C591" s="126"/>
      <c r="D591" s="126"/>
      <c r="E591" s="126"/>
      <c r="F591" s="6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12.75" customHeight="1" x14ac:dyDescent="0.2">
      <c r="A592" s="75"/>
      <c r="B592" s="6"/>
      <c r="C592" s="126"/>
      <c r="D592" s="126"/>
      <c r="E592" s="126"/>
      <c r="F592" s="6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12.75" customHeight="1" x14ac:dyDescent="0.2">
      <c r="A593" s="75"/>
      <c r="B593" s="6"/>
      <c r="C593" s="126"/>
      <c r="D593" s="126"/>
      <c r="E593" s="126"/>
      <c r="F593" s="6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12.75" customHeight="1" x14ac:dyDescent="0.2">
      <c r="A594" s="75"/>
      <c r="B594" s="6"/>
      <c r="C594" s="126"/>
      <c r="D594" s="126"/>
      <c r="E594" s="126"/>
      <c r="F594" s="6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12.75" customHeight="1" x14ac:dyDescent="0.2">
      <c r="A595" s="75"/>
      <c r="B595" s="6"/>
      <c r="C595" s="126"/>
      <c r="D595" s="126"/>
      <c r="E595" s="126"/>
      <c r="F595" s="6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12.75" customHeight="1" x14ac:dyDescent="0.2">
      <c r="A596" s="75"/>
      <c r="B596" s="6"/>
      <c r="C596" s="126"/>
      <c r="D596" s="126"/>
      <c r="E596" s="126"/>
      <c r="F596" s="6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12.75" customHeight="1" x14ac:dyDescent="0.2">
      <c r="A597" s="75"/>
      <c r="B597" s="6"/>
      <c r="C597" s="126"/>
      <c r="D597" s="126"/>
      <c r="E597" s="126"/>
      <c r="F597" s="6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12.75" customHeight="1" x14ac:dyDescent="0.2">
      <c r="A598" s="75"/>
      <c r="B598" s="6"/>
      <c r="C598" s="126"/>
      <c r="D598" s="126"/>
      <c r="E598" s="126"/>
      <c r="F598" s="6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12.75" customHeight="1" x14ac:dyDescent="0.2">
      <c r="A599" s="75"/>
      <c r="B599" s="6"/>
      <c r="C599" s="126"/>
      <c r="D599" s="126"/>
      <c r="E599" s="126"/>
      <c r="F599" s="6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12.75" customHeight="1" x14ac:dyDescent="0.2">
      <c r="A600" s="75"/>
      <c r="B600" s="6"/>
      <c r="C600" s="126"/>
      <c r="D600" s="126"/>
      <c r="E600" s="126"/>
      <c r="F600" s="6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12.75" customHeight="1" x14ac:dyDescent="0.2">
      <c r="A601" s="75"/>
      <c r="B601" s="6"/>
      <c r="C601" s="126"/>
      <c r="D601" s="126"/>
      <c r="E601" s="126"/>
      <c r="F601" s="6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12.75" customHeight="1" x14ac:dyDescent="0.2">
      <c r="A602" s="75"/>
      <c r="B602" s="6"/>
      <c r="C602" s="126"/>
      <c r="D602" s="126"/>
      <c r="E602" s="126"/>
      <c r="F602" s="6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12.75" customHeight="1" x14ac:dyDescent="0.2">
      <c r="A603" s="75"/>
      <c r="B603" s="6"/>
      <c r="C603" s="126"/>
      <c r="D603" s="126"/>
      <c r="E603" s="126"/>
      <c r="F603" s="6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12.75" customHeight="1" x14ac:dyDescent="0.2">
      <c r="A604" s="75"/>
      <c r="B604" s="6"/>
      <c r="C604" s="126"/>
      <c r="D604" s="126"/>
      <c r="E604" s="126"/>
      <c r="F604" s="6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12.75" customHeight="1" x14ac:dyDescent="0.2">
      <c r="A605" s="75"/>
      <c r="B605" s="6"/>
      <c r="C605" s="126"/>
      <c r="D605" s="126"/>
      <c r="E605" s="126"/>
      <c r="F605" s="6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12.75" customHeight="1" x14ac:dyDescent="0.2">
      <c r="A606" s="75"/>
      <c r="B606" s="6"/>
      <c r="C606" s="126"/>
      <c r="D606" s="126"/>
      <c r="E606" s="126"/>
      <c r="F606" s="6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12.75" customHeight="1" x14ac:dyDescent="0.2">
      <c r="A607" s="75"/>
      <c r="B607" s="6"/>
      <c r="C607" s="126"/>
      <c r="D607" s="126"/>
      <c r="E607" s="126"/>
      <c r="F607" s="6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12.75" customHeight="1" x14ac:dyDescent="0.2">
      <c r="A608" s="75"/>
      <c r="B608" s="6"/>
      <c r="C608" s="126"/>
      <c r="D608" s="126"/>
      <c r="E608" s="126"/>
      <c r="F608" s="6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12.75" customHeight="1" x14ac:dyDescent="0.2">
      <c r="A609" s="75"/>
      <c r="B609" s="6"/>
      <c r="C609" s="126"/>
      <c r="D609" s="126"/>
      <c r="E609" s="126"/>
      <c r="F609" s="6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12.75" customHeight="1" x14ac:dyDescent="0.2">
      <c r="A610" s="75"/>
      <c r="B610" s="6"/>
      <c r="C610" s="126"/>
      <c r="D610" s="126"/>
      <c r="E610" s="126"/>
      <c r="F610" s="6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12.75" customHeight="1" x14ac:dyDescent="0.2">
      <c r="A611" s="75"/>
      <c r="B611" s="6"/>
      <c r="C611" s="126"/>
      <c r="D611" s="126"/>
      <c r="E611" s="126"/>
      <c r="F611" s="6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12.75" customHeight="1" x14ac:dyDescent="0.2">
      <c r="A612" s="75"/>
      <c r="B612" s="6"/>
      <c r="C612" s="126"/>
      <c r="D612" s="126"/>
      <c r="E612" s="126"/>
      <c r="F612" s="6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12.75" customHeight="1" x14ac:dyDescent="0.2">
      <c r="A613" s="75"/>
      <c r="B613" s="6"/>
      <c r="C613" s="126"/>
      <c r="D613" s="126"/>
      <c r="E613" s="126"/>
      <c r="F613" s="6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12.75" customHeight="1" x14ac:dyDescent="0.2">
      <c r="A614" s="75"/>
      <c r="B614" s="6"/>
      <c r="C614" s="126"/>
      <c r="D614" s="126"/>
      <c r="E614" s="126"/>
      <c r="F614" s="6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12.75" customHeight="1" x14ac:dyDescent="0.2">
      <c r="A615" s="75"/>
      <c r="B615" s="6"/>
      <c r="C615" s="126"/>
      <c r="D615" s="126"/>
      <c r="E615" s="126"/>
      <c r="F615" s="6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12.75" customHeight="1" x14ac:dyDescent="0.2">
      <c r="A616" s="75"/>
      <c r="B616" s="6"/>
      <c r="C616" s="126"/>
      <c r="D616" s="126"/>
      <c r="E616" s="126"/>
      <c r="F616" s="6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12.75" customHeight="1" x14ac:dyDescent="0.2">
      <c r="A617" s="75"/>
      <c r="B617" s="6"/>
      <c r="C617" s="126"/>
      <c r="D617" s="126"/>
      <c r="E617" s="126"/>
      <c r="F617" s="6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12.75" customHeight="1" x14ac:dyDescent="0.2">
      <c r="A618" s="75"/>
      <c r="B618" s="6"/>
      <c r="C618" s="126"/>
      <c r="D618" s="126"/>
      <c r="E618" s="126"/>
      <c r="F618" s="6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12.75" customHeight="1" x14ac:dyDescent="0.2">
      <c r="A619" s="75"/>
      <c r="B619" s="6"/>
      <c r="C619" s="126"/>
      <c r="D619" s="126"/>
      <c r="E619" s="126"/>
      <c r="F619" s="6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12.75" customHeight="1" x14ac:dyDescent="0.2">
      <c r="A620" s="75"/>
      <c r="B620" s="6"/>
      <c r="C620" s="126"/>
      <c r="D620" s="126"/>
      <c r="E620" s="126"/>
      <c r="F620" s="6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12.75" customHeight="1" x14ac:dyDescent="0.2">
      <c r="A621" s="75"/>
      <c r="B621" s="6"/>
      <c r="C621" s="126"/>
      <c r="D621" s="126"/>
      <c r="E621" s="126"/>
      <c r="F621" s="6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12.75" customHeight="1" x14ac:dyDescent="0.2">
      <c r="A622" s="75"/>
      <c r="B622" s="6"/>
      <c r="C622" s="126"/>
      <c r="D622" s="126"/>
      <c r="E622" s="126"/>
      <c r="F622" s="6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12.75" customHeight="1" x14ac:dyDescent="0.2">
      <c r="A623" s="75"/>
      <c r="B623" s="6"/>
      <c r="C623" s="126"/>
      <c r="D623" s="126"/>
      <c r="E623" s="126"/>
      <c r="F623" s="6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12.75" customHeight="1" x14ac:dyDescent="0.2">
      <c r="A624" s="75"/>
      <c r="B624" s="6"/>
      <c r="C624" s="126"/>
      <c r="D624" s="126"/>
      <c r="E624" s="126"/>
      <c r="F624" s="6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12.75" customHeight="1" x14ac:dyDescent="0.2">
      <c r="A625" s="75"/>
      <c r="B625" s="6"/>
      <c r="C625" s="126"/>
      <c r="D625" s="126"/>
      <c r="E625" s="126"/>
      <c r="F625" s="6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12.75" customHeight="1" x14ac:dyDescent="0.2">
      <c r="A626" s="75"/>
      <c r="B626" s="6"/>
      <c r="C626" s="126"/>
      <c r="D626" s="126"/>
      <c r="E626" s="126"/>
      <c r="F626" s="6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12.75" customHeight="1" x14ac:dyDescent="0.2">
      <c r="A627" s="75"/>
      <c r="B627" s="6"/>
      <c r="C627" s="126"/>
      <c r="D627" s="126"/>
      <c r="E627" s="126"/>
      <c r="F627" s="6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12.75" customHeight="1" x14ac:dyDescent="0.2">
      <c r="A628" s="75"/>
      <c r="B628" s="6"/>
      <c r="C628" s="126"/>
      <c r="D628" s="126"/>
      <c r="E628" s="126"/>
      <c r="F628" s="6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12.75" customHeight="1" x14ac:dyDescent="0.2">
      <c r="A629" s="75"/>
      <c r="B629" s="6"/>
      <c r="C629" s="126"/>
      <c r="D629" s="126"/>
      <c r="E629" s="126"/>
      <c r="F629" s="6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12.75" customHeight="1" x14ac:dyDescent="0.2">
      <c r="A630" s="75"/>
      <c r="B630" s="6"/>
      <c r="C630" s="126"/>
      <c r="D630" s="126"/>
      <c r="E630" s="126"/>
      <c r="F630" s="6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12.75" customHeight="1" x14ac:dyDescent="0.2">
      <c r="A631" s="75"/>
      <c r="B631" s="6"/>
      <c r="C631" s="126"/>
      <c r="D631" s="126"/>
      <c r="E631" s="126"/>
      <c r="F631" s="6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12.75" customHeight="1" x14ac:dyDescent="0.2">
      <c r="A632" s="75"/>
      <c r="B632" s="6"/>
      <c r="C632" s="126"/>
      <c r="D632" s="126"/>
      <c r="E632" s="126"/>
      <c r="F632" s="6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12.75" customHeight="1" x14ac:dyDescent="0.2">
      <c r="A633" s="75"/>
      <c r="B633" s="6"/>
      <c r="C633" s="126"/>
      <c r="D633" s="126"/>
      <c r="E633" s="126"/>
      <c r="F633" s="6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12.75" customHeight="1" x14ac:dyDescent="0.2">
      <c r="A634" s="75"/>
      <c r="B634" s="6"/>
      <c r="C634" s="126"/>
      <c r="D634" s="126"/>
      <c r="E634" s="126"/>
      <c r="F634" s="6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12.75" customHeight="1" x14ac:dyDescent="0.2">
      <c r="A635" s="75"/>
      <c r="B635" s="6"/>
      <c r="C635" s="126"/>
      <c r="D635" s="126"/>
      <c r="E635" s="126"/>
      <c r="F635" s="6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12.75" customHeight="1" x14ac:dyDescent="0.2">
      <c r="A636" s="75"/>
      <c r="B636" s="6"/>
      <c r="C636" s="126"/>
      <c r="D636" s="126"/>
      <c r="E636" s="126"/>
      <c r="F636" s="6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12.75" customHeight="1" x14ac:dyDescent="0.2">
      <c r="A637" s="75"/>
      <c r="B637" s="6"/>
      <c r="C637" s="126"/>
      <c r="D637" s="126"/>
      <c r="E637" s="126"/>
      <c r="F637" s="6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12.75" customHeight="1" x14ac:dyDescent="0.2">
      <c r="A638" s="75"/>
      <c r="B638" s="6"/>
      <c r="C638" s="126"/>
      <c r="D638" s="126"/>
      <c r="E638" s="126"/>
      <c r="F638" s="6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12.75" customHeight="1" x14ac:dyDescent="0.2">
      <c r="A639" s="75"/>
      <c r="B639" s="6"/>
      <c r="C639" s="126"/>
      <c r="D639" s="126"/>
      <c r="E639" s="126"/>
      <c r="F639" s="6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12.75" customHeight="1" x14ac:dyDescent="0.2">
      <c r="A640" s="75"/>
      <c r="B640" s="6"/>
      <c r="C640" s="126"/>
      <c r="D640" s="126"/>
      <c r="E640" s="126"/>
      <c r="F640" s="6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12.75" customHeight="1" x14ac:dyDescent="0.2">
      <c r="A641" s="75"/>
      <c r="B641" s="6"/>
      <c r="C641" s="126"/>
      <c r="D641" s="126"/>
      <c r="E641" s="126"/>
      <c r="F641" s="6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12.75" customHeight="1" x14ac:dyDescent="0.2">
      <c r="A642" s="75"/>
      <c r="B642" s="6"/>
      <c r="C642" s="126"/>
      <c r="D642" s="126"/>
      <c r="E642" s="126"/>
      <c r="F642" s="6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12.75" customHeight="1" x14ac:dyDescent="0.2">
      <c r="A643" s="75"/>
      <c r="B643" s="6"/>
      <c r="C643" s="126"/>
      <c r="D643" s="126"/>
      <c r="E643" s="126"/>
      <c r="F643" s="6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12.75" customHeight="1" x14ac:dyDescent="0.2">
      <c r="A644" s="75"/>
      <c r="B644" s="6"/>
      <c r="C644" s="126"/>
      <c r="D644" s="126"/>
      <c r="E644" s="126"/>
      <c r="F644" s="6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12.75" customHeight="1" x14ac:dyDescent="0.2">
      <c r="A645" s="75"/>
      <c r="B645" s="6"/>
      <c r="C645" s="126"/>
      <c r="D645" s="126"/>
      <c r="E645" s="126"/>
      <c r="F645" s="6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12.75" customHeight="1" x14ac:dyDescent="0.2">
      <c r="A646" s="75"/>
      <c r="B646" s="6"/>
      <c r="C646" s="126"/>
      <c r="D646" s="126"/>
      <c r="E646" s="126"/>
      <c r="F646" s="6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12.75" customHeight="1" x14ac:dyDescent="0.2">
      <c r="A647" s="75"/>
      <c r="B647" s="6"/>
      <c r="C647" s="126"/>
      <c r="D647" s="126"/>
      <c r="E647" s="126"/>
      <c r="F647" s="6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12.75" customHeight="1" x14ac:dyDescent="0.2">
      <c r="A648" s="75"/>
      <c r="B648" s="6"/>
      <c r="C648" s="126"/>
      <c r="D648" s="126"/>
      <c r="E648" s="126"/>
      <c r="F648" s="6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12.75" customHeight="1" x14ac:dyDescent="0.2">
      <c r="A649" s="75"/>
      <c r="B649" s="6"/>
      <c r="C649" s="126"/>
      <c r="D649" s="126"/>
      <c r="E649" s="126"/>
      <c r="F649" s="6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12.75" customHeight="1" x14ac:dyDescent="0.2">
      <c r="A650" s="75"/>
      <c r="B650" s="6"/>
      <c r="C650" s="126"/>
      <c r="D650" s="126"/>
      <c r="E650" s="126"/>
      <c r="F650" s="6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12.75" customHeight="1" x14ac:dyDescent="0.2">
      <c r="A651" s="75"/>
      <c r="B651" s="6"/>
      <c r="C651" s="126"/>
      <c r="D651" s="126"/>
      <c r="E651" s="126"/>
      <c r="F651" s="6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12.75" customHeight="1" x14ac:dyDescent="0.2">
      <c r="A652" s="75"/>
      <c r="B652" s="6"/>
      <c r="C652" s="126"/>
      <c r="D652" s="126"/>
      <c r="E652" s="126"/>
      <c r="F652" s="6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12.75" customHeight="1" x14ac:dyDescent="0.2">
      <c r="A653" s="75"/>
      <c r="B653" s="6"/>
      <c r="C653" s="126"/>
      <c r="D653" s="126"/>
      <c r="E653" s="126"/>
      <c r="F653" s="6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12.75" customHeight="1" x14ac:dyDescent="0.2">
      <c r="A654" s="75"/>
      <c r="B654" s="6"/>
      <c r="C654" s="126"/>
      <c r="D654" s="126"/>
      <c r="E654" s="126"/>
      <c r="F654" s="6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12.75" customHeight="1" x14ac:dyDescent="0.2">
      <c r="A655" s="75"/>
      <c r="B655" s="6"/>
      <c r="C655" s="126"/>
      <c r="D655" s="126"/>
      <c r="E655" s="126"/>
      <c r="F655" s="6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12.75" customHeight="1" x14ac:dyDescent="0.2">
      <c r="A656" s="75"/>
      <c r="B656" s="6"/>
      <c r="C656" s="126"/>
      <c r="D656" s="126"/>
      <c r="E656" s="126"/>
      <c r="F656" s="6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12.75" customHeight="1" x14ac:dyDescent="0.2">
      <c r="A657" s="75"/>
      <c r="B657" s="6"/>
      <c r="C657" s="126"/>
      <c r="D657" s="126"/>
      <c r="E657" s="126"/>
      <c r="F657" s="6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12.75" customHeight="1" x14ac:dyDescent="0.2">
      <c r="A658" s="75"/>
      <c r="B658" s="6"/>
      <c r="C658" s="126"/>
      <c r="D658" s="126"/>
      <c r="E658" s="126"/>
      <c r="F658" s="6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12.75" customHeight="1" x14ac:dyDescent="0.2">
      <c r="A659" s="75"/>
      <c r="B659" s="6"/>
      <c r="C659" s="126"/>
      <c r="D659" s="126"/>
      <c r="E659" s="126"/>
      <c r="F659" s="6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12.75" customHeight="1" x14ac:dyDescent="0.2">
      <c r="A660" s="75"/>
      <c r="B660" s="6"/>
      <c r="C660" s="126"/>
      <c r="D660" s="126"/>
      <c r="E660" s="126"/>
      <c r="F660" s="6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12.75" customHeight="1" x14ac:dyDescent="0.2">
      <c r="A661" s="75"/>
      <c r="B661" s="6"/>
      <c r="C661" s="126"/>
      <c r="D661" s="126"/>
      <c r="E661" s="126"/>
      <c r="F661" s="6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12.75" customHeight="1" x14ac:dyDescent="0.2">
      <c r="A662" s="75"/>
      <c r="B662" s="6"/>
      <c r="C662" s="126"/>
      <c r="D662" s="126"/>
      <c r="E662" s="126"/>
      <c r="F662" s="6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12.75" customHeight="1" x14ac:dyDescent="0.2">
      <c r="A663" s="75"/>
      <c r="B663" s="6"/>
      <c r="C663" s="126"/>
      <c r="D663" s="126"/>
      <c r="E663" s="126"/>
      <c r="F663" s="6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12.75" customHeight="1" x14ac:dyDescent="0.2">
      <c r="A664" s="75"/>
      <c r="B664" s="6"/>
      <c r="C664" s="126"/>
      <c r="D664" s="126"/>
      <c r="E664" s="126"/>
      <c r="F664" s="6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12.75" customHeight="1" x14ac:dyDescent="0.2">
      <c r="A665" s="75"/>
      <c r="B665" s="6"/>
      <c r="C665" s="126"/>
      <c r="D665" s="126"/>
      <c r="E665" s="126"/>
      <c r="F665" s="6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12.75" customHeight="1" x14ac:dyDescent="0.2">
      <c r="A666" s="75"/>
      <c r="B666" s="6"/>
      <c r="C666" s="126"/>
      <c r="D666" s="126"/>
      <c r="E666" s="126"/>
      <c r="F666" s="6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12.75" customHeight="1" x14ac:dyDescent="0.2">
      <c r="A667" s="75"/>
      <c r="B667" s="6"/>
      <c r="C667" s="126"/>
      <c r="D667" s="126"/>
      <c r="E667" s="126"/>
      <c r="F667" s="6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12.75" customHeight="1" x14ac:dyDescent="0.2">
      <c r="A668" s="75"/>
      <c r="B668" s="6"/>
      <c r="C668" s="126"/>
      <c r="D668" s="126"/>
      <c r="E668" s="126"/>
      <c r="F668" s="6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12.75" customHeight="1" x14ac:dyDescent="0.2">
      <c r="A669" s="75"/>
      <c r="B669" s="6"/>
      <c r="C669" s="126"/>
      <c r="D669" s="126"/>
      <c r="E669" s="126"/>
      <c r="F669" s="6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12.75" customHeight="1" x14ac:dyDescent="0.2">
      <c r="A670" s="75"/>
      <c r="B670" s="6"/>
      <c r="C670" s="126"/>
      <c r="D670" s="126"/>
      <c r="E670" s="126"/>
      <c r="F670" s="6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12.75" customHeight="1" x14ac:dyDescent="0.2">
      <c r="A671" s="75"/>
      <c r="B671" s="6"/>
      <c r="C671" s="126"/>
      <c r="D671" s="126"/>
      <c r="E671" s="126"/>
      <c r="F671" s="6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12.75" customHeight="1" x14ac:dyDescent="0.2">
      <c r="A672" s="75"/>
      <c r="B672" s="6"/>
      <c r="C672" s="126"/>
      <c r="D672" s="126"/>
      <c r="E672" s="126"/>
      <c r="F672" s="6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12.75" customHeight="1" x14ac:dyDescent="0.2">
      <c r="A673" s="75"/>
      <c r="B673" s="6"/>
      <c r="C673" s="126"/>
      <c r="D673" s="126"/>
      <c r="E673" s="126"/>
      <c r="F673" s="6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12.75" customHeight="1" x14ac:dyDescent="0.2">
      <c r="A674" s="75"/>
      <c r="B674" s="6"/>
      <c r="C674" s="126"/>
      <c r="D674" s="126"/>
      <c r="E674" s="126"/>
      <c r="F674" s="6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12.75" customHeight="1" x14ac:dyDescent="0.2">
      <c r="A675" s="75"/>
      <c r="B675" s="6"/>
      <c r="C675" s="126"/>
      <c r="D675" s="126"/>
      <c r="E675" s="126"/>
      <c r="F675" s="6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12.75" customHeight="1" x14ac:dyDescent="0.2">
      <c r="A676" s="75"/>
      <c r="B676" s="6"/>
      <c r="C676" s="126"/>
      <c r="D676" s="126"/>
      <c r="E676" s="126"/>
      <c r="F676" s="6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12.75" customHeight="1" x14ac:dyDescent="0.2">
      <c r="A677" s="75"/>
      <c r="B677" s="6"/>
      <c r="C677" s="126"/>
      <c r="D677" s="126"/>
      <c r="E677" s="126"/>
      <c r="F677" s="6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12.75" customHeight="1" x14ac:dyDescent="0.2">
      <c r="A678" s="75"/>
      <c r="B678" s="6"/>
      <c r="C678" s="126"/>
      <c r="D678" s="126"/>
      <c r="E678" s="126"/>
      <c r="F678" s="6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12.75" customHeight="1" x14ac:dyDescent="0.2">
      <c r="A679" s="75"/>
      <c r="B679" s="6"/>
      <c r="C679" s="126"/>
      <c r="D679" s="126"/>
      <c r="E679" s="126"/>
      <c r="F679" s="6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12.75" customHeight="1" x14ac:dyDescent="0.2">
      <c r="A680" s="75"/>
      <c r="B680" s="6"/>
      <c r="C680" s="126"/>
      <c r="D680" s="126"/>
      <c r="E680" s="126"/>
      <c r="F680" s="6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12.75" customHeight="1" x14ac:dyDescent="0.2">
      <c r="A681" s="75"/>
      <c r="B681" s="6"/>
      <c r="C681" s="126"/>
      <c r="D681" s="126"/>
      <c r="E681" s="126"/>
      <c r="F681" s="6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12.75" customHeight="1" x14ac:dyDescent="0.2">
      <c r="A682" s="75"/>
      <c r="B682" s="6"/>
      <c r="C682" s="126"/>
      <c r="D682" s="126"/>
      <c r="E682" s="126"/>
      <c r="F682" s="6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12.75" customHeight="1" x14ac:dyDescent="0.2">
      <c r="A683" s="75"/>
      <c r="B683" s="6"/>
      <c r="C683" s="126"/>
      <c r="D683" s="126"/>
      <c r="E683" s="126"/>
      <c r="F683" s="6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12.75" customHeight="1" x14ac:dyDescent="0.2">
      <c r="A684" s="75"/>
      <c r="B684" s="6"/>
      <c r="C684" s="126"/>
      <c r="D684" s="126"/>
      <c r="E684" s="126"/>
      <c r="F684" s="6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12.75" customHeight="1" x14ac:dyDescent="0.2">
      <c r="A685" s="75"/>
      <c r="B685" s="6"/>
      <c r="C685" s="126"/>
      <c r="D685" s="126"/>
      <c r="E685" s="126"/>
      <c r="F685" s="6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12.75" customHeight="1" x14ac:dyDescent="0.2">
      <c r="A686" s="75"/>
      <c r="B686" s="6"/>
      <c r="C686" s="126"/>
      <c r="D686" s="126"/>
      <c r="E686" s="126"/>
      <c r="F686" s="6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12.75" customHeight="1" x14ac:dyDescent="0.2">
      <c r="A687" s="75"/>
      <c r="B687" s="6"/>
      <c r="C687" s="126"/>
      <c r="D687" s="126"/>
      <c r="E687" s="126"/>
      <c r="F687" s="6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12.75" customHeight="1" x14ac:dyDescent="0.2">
      <c r="A688" s="75"/>
      <c r="B688" s="6"/>
      <c r="C688" s="126"/>
      <c r="D688" s="126"/>
      <c r="E688" s="126"/>
      <c r="F688" s="6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12.75" customHeight="1" x14ac:dyDescent="0.2">
      <c r="A689" s="75"/>
      <c r="B689" s="6"/>
      <c r="C689" s="126"/>
      <c r="D689" s="126"/>
      <c r="E689" s="126"/>
      <c r="F689" s="6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12.75" customHeight="1" x14ac:dyDescent="0.2">
      <c r="A690" s="75"/>
      <c r="B690" s="6"/>
      <c r="C690" s="126"/>
      <c r="D690" s="126"/>
      <c r="E690" s="126"/>
      <c r="F690" s="6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12.75" customHeight="1" x14ac:dyDescent="0.2">
      <c r="A691" s="75"/>
      <c r="B691" s="6"/>
      <c r="C691" s="126"/>
      <c r="D691" s="126"/>
      <c r="E691" s="126"/>
      <c r="F691" s="6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12.75" customHeight="1" x14ac:dyDescent="0.2">
      <c r="A692" s="75"/>
      <c r="B692" s="6"/>
      <c r="C692" s="126"/>
      <c r="D692" s="126"/>
      <c r="E692" s="126"/>
      <c r="F692" s="6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12.75" customHeight="1" x14ac:dyDescent="0.2">
      <c r="A693" s="75"/>
      <c r="B693" s="6"/>
      <c r="C693" s="126"/>
      <c r="D693" s="126"/>
      <c r="E693" s="126"/>
      <c r="F693" s="6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12.75" customHeight="1" x14ac:dyDescent="0.2">
      <c r="A694" s="75"/>
      <c r="B694" s="6"/>
      <c r="C694" s="126"/>
      <c r="D694" s="126"/>
      <c r="E694" s="126"/>
      <c r="F694" s="6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12.75" customHeight="1" x14ac:dyDescent="0.2">
      <c r="A695" s="75"/>
      <c r="B695" s="6"/>
      <c r="C695" s="126"/>
      <c r="D695" s="126"/>
      <c r="E695" s="126"/>
      <c r="F695" s="6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12.75" customHeight="1" x14ac:dyDescent="0.2">
      <c r="A696" s="75"/>
      <c r="B696" s="6"/>
      <c r="C696" s="126"/>
      <c r="D696" s="126"/>
      <c r="E696" s="126"/>
      <c r="F696" s="6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12.75" customHeight="1" x14ac:dyDescent="0.2">
      <c r="A697" s="75"/>
      <c r="B697" s="6"/>
      <c r="C697" s="126"/>
      <c r="D697" s="126"/>
      <c r="E697" s="126"/>
      <c r="F697" s="6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12.75" customHeight="1" x14ac:dyDescent="0.2">
      <c r="A698" s="75"/>
      <c r="B698" s="6"/>
      <c r="C698" s="126"/>
      <c r="D698" s="126"/>
      <c r="E698" s="126"/>
      <c r="F698" s="6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12.75" customHeight="1" x14ac:dyDescent="0.2">
      <c r="A699" s="75"/>
      <c r="B699" s="6"/>
      <c r="C699" s="126"/>
      <c r="D699" s="126"/>
      <c r="E699" s="126"/>
      <c r="F699" s="6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12.75" customHeight="1" x14ac:dyDescent="0.2">
      <c r="A700" s="75"/>
      <c r="B700" s="6"/>
      <c r="C700" s="126"/>
      <c r="D700" s="126"/>
      <c r="E700" s="126"/>
      <c r="F700" s="6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12.75" customHeight="1" x14ac:dyDescent="0.2">
      <c r="A701" s="75"/>
      <c r="B701" s="6"/>
      <c r="C701" s="126"/>
      <c r="D701" s="126"/>
      <c r="E701" s="126"/>
      <c r="F701" s="6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12.75" customHeight="1" x14ac:dyDescent="0.2">
      <c r="A702" s="75"/>
      <c r="B702" s="6"/>
      <c r="C702" s="126"/>
      <c r="D702" s="126"/>
      <c r="E702" s="126"/>
      <c r="F702" s="6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12.75" customHeight="1" x14ac:dyDescent="0.2">
      <c r="A703" s="75"/>
      <c r="B703" s="6"/>
      <c r="C703" s="126"/>
      <c r="D703" s="126"/>
      <c r="E703" s="126"/>
      <c r="F703" s="6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12.75" customHeight="1" x14ac:dyDescent="0.2">
      <c r="A704" s="75"/>
      <c r="B704" s="6"/>
      <c r="C704" s="126"/>
      <c r="D704" s="126"/>
      <c r="E704" s="126"/>
      <c r="F704" s="6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12.75" customHeight="1" x14ac:dyDescent="0.2">
      <c r="A705" s="75"/>
      <c r="B705" s="6"/>
      <c r="C705" s="126"/>
      <c r="D705" s="126"/>
      <c r="E705" s="126"/>
      <c r="F705" s="6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12.75" customHeight="1" x14ac:dyDescent="0.2">
      <c r="A706" s="75"/>
      <c r="B706" s="6"/>
      <c r="C706" s="126"/>
      <c r="D706" s="126"/>
      <c r="E706" s="126"/>
      <c r="F706" s="6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12.75" customHeight="1" x14ac:dyDescent="0.2">
      <c r="A707" s="75"/>
      <c r="B707" s="6"/>
      <c r="C707" s="126"/>
      <c r="D707" s="126"/>
      <c r="E707" s="126"/>
      <c r="F707" s="6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12.75" customHeight="1" x14ac:dyDescent="0.2">
      <c r="A708" s="75"/>
      <c r="B708" s="6"/>
      <c r="C708" s="126"/>
      <c r="D708" s="126"/>
      <c r="E708" s="126"/>
      <c r="F708" s="6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12.75" customHeight="1" x14ac:dyDescent="0.2">
      <c r="A709" s="75"/>
      <c r="B709" s="6"/>
      <c r="C709" s="126"/>
      <c r="D709" s="126"/>
      <c r="E709" s="126"/>
      <c r="F709" s="6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12.75" customHeight="1" x14ac:dyDescent="0.2">
      <c r="A710" s="75"/>
      <c r="B710" s="6"/>
      <c r="C710" s="126"/>
      <c r="D710" s="126"/>
      <c r="E710" s="126"/>
      <c r="F710" s="6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12.75" customHeight="1" x14ac:dyDescent="0.2">
      <c r="A711" s="75"/>
      <c r="B711" s="6"/>
      <c r="C711" s="126"/>
      <c r="D711" s="126"/>
      <c r="E711" s="126"/>
      <c r="F711" s="6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12.75" customHeight="1" x14ac:dyDescent="0.2">
      <c r="A712" s="75"/>
      <c r="B712" s="6"/>
      <c r="C712" s="126"/>
      <c r="D712" s="126"/>
      <c r="E712" s="126"/>
      <c r="F712" s="6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12.75" customHeight="1" x14ac:dyDescent="0.2">
      <c r="A713" s="75"/>
      <c r="B713" s="6"/>
      <c r="C713" s="126"/>
      <c r="D713" s="126"/>
      <c r="E713" s="126"/>
      <c r="F713" s="6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12.75" customHeight="1" x14ac:dyDescent="0.2">
      <c r="A714" s="75"/>
      <c r="B714" s="6"/>
      <c r="C714" s="126"/>
      <c r="D714" s="126"/>
      <c r="E714" s="126"/>
      <c r="F714" s="6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12.75" customHeight="1" x14ac:dyDescent="0.2">
      <c r="A715" s="75"/>
      <c r="B715" s="6"/>
      <c r="C715" s="126"/>
      <c r="D715" s="126"/>
      <c r="E715" s="126"/>
      <c r="F715" s="6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12.75" customHeight="1" x14ac:dyDescent="0.2">
      <c r="A716" s="75"/>
      <c r="B716" s="6"/>
      <c r="C716" s="126"/>
      <c r="D716" s="126"/>
      <c r="E716" s="126"/>
      <c r="F716" s="6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12.75" customHeight="1" x14ac:dyDescent="0.2">
      <c r="A717" s="75"/>
      <c r="B717" s="6"/>
      <c r="C717" s="126"/>
      <c r="D717" s="126"/>
      <c r="E717" s="126"/>
      <c r="F717" s="6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12.75" customHeight="1" x14ac:dyDescent="0.2">
      <c r="A718" s="75"/>
      <c r="B718" s="6"/>
      <c r="C718" s="126"/>
      <c r="D718" s="126"/>
      <c r="E718" s="126"/>
      <c r="F718" s="6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12.75" customHeight="1" x14ac:dyDescent="0.2">
      <c r="A719" s="75"/>
      <c r="B719" s="6"/>
      <c r="C719" s="126"/>
      <c r="D719" s="126"/>
      <c r="E719" s="126"/>
      <c r="F719" s="6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12.75" customHeight="1" x14ac:dyDescent="0.2">
      <c r="A720" s="75"/>
      <c r="B720" s="6"/>
      <c r="C720" s="126"/>
      <c r="D720" s="126"/>
      <c r="E720" s="126"/>
      <c r="F720" s="6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12.75" customHeight="1" x14ac:dyDescent="0.2">
      <c r="A721" s="75"/>
      <c r="B721" s="6"/>
      <c r="C721" s="126"/>
      <c r="D721" s="126"/>
      <c r="E721" s="126"/>
      <c r="F721" s="6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12.75" customHeight="1" x14ac:dyDescent="0.2">
      <c r="A722" s="75"/>
      <c r="B722" s="6"/>
      <c r="C722" s="126"/>
      <c r="D722" s="126"/>
      <c r="E722" s="126"/>
      <c r="F722" s="6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12.75" customHeight="1" x14ac:dyDescent="0.2">
      <c r="A723" s="75"/>
      <c r="B723" s="6"/>
      <c r="C723" s="126"/>
      <c r="D723" s="126"/>
      <c r="E723" s="126"/>
      <c r="F723" s="6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12.75" customHeight="1" x14ac:dyDescent="0.2">
      <c r="A724" s="75"/>
      <c r="B724" s="6"/>
      <c r="C724" s="126"/>
      <c r="D724" s="126"/>
      <c r="E724" s="126"/>
      <c r="F724" s="6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12.75" customHeight="1" x14ac:dyDescent="0.2">
      <c r="A725" s="75"/>
      <c r="B725" s="6"/>
      <c r="C725" s="126"/>
      <c r="D725" s="126"/>
      <c r="E725" s="126"/>
      <c r="F725" s="6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12.75" customHeight="1" x14ac:dyDescent="0.2">
      <c r="A726" s="75"/>
      <c r="B726" s="6"/>
      <c r="C726" s="126"/>
      <c r="D726" s="126"/>
      <c r="E726" s="126"/>
      <c r="F726" s="6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12.75" customHeight="1" x14ac:dyDescent="0.2">
      <c r="A727" s="75"/>
      <c r="B727" s="6"/>
      <c r="C727" s="126"/>
      <c r="D727" s="126"/>
      <c r="E727" s="126"/>
      <c r="F727" s="6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12.75" customHeight="1" x14ac:dyDescent="0.2">
      <c r="A728" s="75"/>
      <c r="B728" s="6"/>
      <c r="C728" s="126"/>
      <c r="D728" s="126"/>
      <c r="E728" s="126"/>
      <c r="F728" s="6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12.75" customHeight="1" x14ac:dyDescent="0.2">
      <c r="A729" s="75"/>
      <c r="B729" s="6"/>
      <c r="C729" s="126"/>
      <c r="D729" s="126"/>
      <c r="E729" s="126"/>
      <c r="F729" s="6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12.75" customHeight="1" x14ac:dyDescent="0.2">
      <c r="A730" s="75"/>
      <c r="B730" s="6"/>
      <c r="C730" s="126"/>
      <c r="D730" s="126"/>
      <c r="E730" s="126"/>
      <c r="F730" s="6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12.75" customHeight="1" x14ac:dyDescent="0.2">
      <c r="A731" s="75"/>
      <c r="B731" s="6"/>
      <c r="C731" s="126"/>
      <c r="D731" s="126"/>
      <c r="E731" s="126"/>
      <c r="F731" s="6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12.75" customHeight="1" x14ac:dyDescent="0.2">
      <c r="A732" s="75"/>
      <c r="B732" s="6"/>
      <c r="C732" s="126"/>
      <c r="D732" s="126"/>
      <c r="E732" s="126"/>
      <c r="F732" s="6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12.75" customHeight="1" x14ac:dyDescent="0.2">
      <c r="A733" s="75"/>
      <c r="B733" s="6"/>
      <c r="C733" s="126"/>
      <c r="D733" s="126"/>
      <c r="E733" s="126"/>
      <c r="F733" s="6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12.75" customHeight="1" x14ac:dyDescent="0.2">
      <c r="A734" s="75"/>
      <c r="B734" s="6"/>
      <c r="C734" s="126"/>
      <c r="D734" s="126"/>
      <c r="E734" s="126"/>
      <c r="F734" s="6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12.75" customHeight="1" x14ac:dyDescent="0.2">
      <c r="A735" s="75"/>
      <c r="B735" s="6"/>
      <c r="C735" s="126"/>
      <c r="D735" s="126"/>
      <c r="E735" s="126"/>
      <c r="F735" s="6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12.75" customHeight="1" x14ac:dyDescent="0.2">
      <c r="A736" s="75"/>
      <c r="B736" s="6"/>
      <c r="C736" s="126"/>
      <c r="D736" s="126"/>
      <c r="E736" s="126"/>
      <c r="F736" s="6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12.75" customHeight="1" x14ac:dyDescent="0.2">
      <c r="A737" s="75"/>
      <c r="B737" s="6"/>
      <c r="C737" s="126"/>
      <c r="D737" s="126"/>
      <c r="E737" s="126"/>
      <c r="F737" s="6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12.75" customHeight="1" x14ac:dyDescent="0.2">
      <c r="A738" s="75"/>
      <c r="B738" s="6"/>
      <c r="C738" s="126"/>
      <c r="D738" s="126"/>
      <c r="E738" s="126"/>
      <c r="F738" s="6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12.75" customHeight="1" x14ac:dyDescent="0.2">
      <c r="A739" s="75"/>
      <c r="B739" s="6"/>
      <c r="C739" s="126"/>
      <c r="D739" s="126"/>
      <c r="E739" s="126"/>
      <c r="F739" s="6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12.75" customHeight="1" x14ac:dyDescent="0.2">
      <c r="A740" s="75"/>
      <c r="B740" s="6"/>
      <c r="C740" s="126"/>
      <c r="D740" s="126"/>
      <c r="E740" s="126"/>
      <c r="F740" s="6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12.75" customHeight="1" x14ac:dyDescent="0.2">
      <c r="A741" s="75"/>
      <c r="B741" s="6"/>
      <c r="C741" s="126"/>
      <c r="D741" s="126"/>
      <c r="E741" s="126"/>
      <c r="F741" s="6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12.75" customHeight="1" x14ac:dyDescent="0.2">
      <c r="A742" s="75"/>
      <c r="B742" s="6"/>
      <c r="C742" s="126"/>
      <c r="D742" s="126"/>
      <c r="E742" s="126"/>
      <c r="F742" s="6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12.75" customHeight="1" x14ac:dyDescent="0.2">
      <c r="A743" s="75"/>
      <c r="B743" s="6"/>
      <c r="C743" s="126"/>
      <c r="D743" s="126"/>
      <c r="E743" s="126"/>
      <c r="F743" s="6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12.75" customHeight="1" x14ac:dyDescent="0.2">
      <c r="A744" s="75"/>
      <c r="B744" s="6"/>
      <c r="C744" s="126"/>
      <c r="D744" s="126"/>
      <c r="E744" s="126"/>
      <c r="F744" s="6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12.75" customHeight="1" x14ac:dyDescent="0.2">
      <c r="A745" s="75"/>
      <c r="B745" s="6"/>
      <c r="C745" s="126"/>
      <c r="D745" s="126"/>
      <c r="E745" s="126"/>
      <c r="F745" s="6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12.75" customHeight="1" x14ac:dyDescent="0.2">
      <c r="A746" s="75"/>
      <c r="B746" s="6"/>
      <c r="C746" s="126"/>
      <c r="D746" s="126"/>
      <c r="E746" s="126"/>
      <c r="F746" s="6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12.75" customHeight="1" x14ac:dyDescent="0.2">
      <c r="A747" s="75"/>
      <c r="B747" s="6"/>
      <c r="C747" s="126"/>
      <c r="D747" s="126"/>
      <c r="E747" s="126"/>
      <c r="F747" s="6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12.75" customHeight="1" x14ac:dyDescent="0.2">
      <c r="A748" s="75"/>
      <c r="B748" s="6"/>
      <c r="C748" s="126"/>
      <c r="D748" s="126"/>
      <c r="E748" s="126"/>
      <c r="F748" s="6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12.75" customHeight="1" x14ac:dyDescent="0.2">
      <c r="A749" s="75"/>
      <c r="B749" s="6"/>
      <c r="C749" s="126"/>
      <c r="D749" s="126"/>
      <c r="E749" s="126"/>
      <c r="F749" s="6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12.75" customHeight="1" x14ac:dyDescent="0.2">
      <c r="A750" s="75"/>
      <c r="B750" s="6"/>
      <c r="C750" s="126"/>
      <c r="D750" s="126"/>
      <c r="E750" s="126"/>
      <c r="F750" s="6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12.75" customHeight="1" x14ac:dyDescent="0.2">
      <c r="A751" s="75"/>
      <c r="B751" s="6"/>
      <c r="C751" s="126"/>
      <c r="D751" s="126"/>
      <c r="E751" s="126"/>
      <c r="F751" s="6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12.75" customHeight="1" x14ac:dyDescent="0.2">
      <c r="A752" s="75"/>
      <c r="B752" s="6"/>
      <c r="C752" s="126"/>
      <c r="D752" s="126"/>
      <c r="E752" s="126"/>
      <c r="F752" s="6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12.75" customHeight="1" x14ac:dyDescent="0.2">
      <c r="A753" s="75"/>
      <c r="B753" s="6"/>
      <c r="C753" s="126"/>
      <c r="D753" s="126"/>
      <c r="E753" s="126"/>
      <c r="F753" s="6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12.75" customHeight="1" x14ac:dyDescent="0.2">
      <c r="A754" s="75"/>
      <c r="B754" s="6"/>
      <c r="C754" s="126"/>
      <c r="D754" s="126"/>
      <c r="E754" s="126"/>
      <c r="F754" s="6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12.75" customHeight="1" x14ac:dyDescent="0.2">
      <c r="A755" s="75"/>
      <c r="B755" s="6"/>
      <c r="C755" s="126"/>
      <c r="D755" s="126"/>
      <c r="E755" s="126"/>
      <c r="F755" s="6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12.75" customHeight="1" x14ac:dyDescent="0.2">
      <c r="A756" s="75"/>
      <c r="B756" s="6"/>
      <c r="C756" s="126"/>
      <c r="D756" s="126"/>
      <c r="E756" s="126"/>
      <c r="F756" s="6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12.75" customHeight="1" x14ac:dyDescent="0.2">
      <c r="A757" s="75"/>
      <c r="B757" s="6"/>
      <c r="C757" s="126"/>
      <c r="D757" s="126"/>
      <c r="E757" s="126"/>
      <c r="F757" s="6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12.75" customHeight="1" x14ac:dyDescent="0.2">
      <c r="A758" s="75"/>
      <c r="B758" s="6"/>
      <c r="C758" s="126"/>
      <c r="D758" s="126"/>
      <c r="E758" s="126"/>
      <c r="F758" s="6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12.75" customHeight="1" x14ac:dyDescent="0.2">
      <c r="A759" s="75"/>
      <c r="B759" s="6"/>
      <c r="C759" s="126"/>
      <c r="D759" s="126"/>
      <c r="E759" s="126"/>
      <c r="F759" s="6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12.75" customHeight="1" x14ac:dyDescent="0.2">
      <c r="A760" s="75"/>
      <c r="B760" s="6"/>
      <c r="C760" s="126"/>
      <c r="D760" s="126"/>
      <c r="E760" s="126"/>
      <c r="F760" s="6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12.75" customHeight="1" x14ac:dyDescent="0.2">
      <c r="A761" s="75"/>
      <c r="B761" s="6"/>
      <c r="C761" s="126"/>
      <c r="D761" s="126"/>
      <c r="E761" s="126"/>
      <c r="F761" s="6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12.75" customHeight="1" x14ac:dyDescent="0.2">
      <c r="A762" s="75"/>
      <c r="B762" s="6"/>
      <c r="C762" s="126"/>
      <c r="D762" s="126"/>
      <c r="E762" s="126"/>
      <c r="F762" s="6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12.75" customHeight="1" x14ac:dyDescent="0.2">
      <c r="A763" s="75"/>
      <c r="B763" s="6"/>
      <c r="C763" s="126"/>
      <c r="D763" s="126"/>
      <c r="E763" s="126"/>
      <c r="F763" s="6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12.75" customHeight="1" x14ac:dyDescent="0.2">
      <c r="A764" s="75"/>
      <c r="B764" s="6"/>
      <c r="C764" s="126"/>
      <c r="D764" s="126"/>
      <c r="E764" s="126"/>
      <c r="F764" s="6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12.75" customHeight="1" x14ac:dyDescent="0.2">
      <c r="A765" s="75"/>
      <c r="B765" s="6"/>
      <c r="C765" s="126"/>
      <c r="D765" s="126"/>
      <c r="E765" s="126"/>
      <c r="F765" s="6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12.75" customHeight="1" x14ac:dyDescent="0.2">
      <c r="A766" s="75"/>
      <c r="B766" s="6"/>
      <c r="C766" s="126"/>
      <c r="D766" s="126"/>
      <c r="E766" s="126"/>
      <c r="F766" s="6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12.75" customHeight="1" x14ac:dyDescent="0.2">
      <c r="A767" s="75"/>
      <c r="B767" s="6"/>
      <c r="C767" s="126"/>
      <c r="D767" s="126"/>
      <c r="E767" s="126"/>
      <c r="F767" s="6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12.75" customHeight="1" x14ac:dyDescent="0.2">
      <c r="A768" s="75"/>
      <c r="B768" s="6"/>
      <c r="C768" s="126"/>
      <c r="D768" s="126"/>
      <c r="E768" s="126"/>
      <c r="F768" s="6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12.75" customHeight="1" x14ac:dyDescent="0.2">
      <c r="A769" s="75"/>
      <c r="B769" s="6"/>
      <c r="C769" s="126"/>
      <c r="D769" s="126"/>
      <c r="E769" s="126"/>
      <c r="F769" s="6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12.75" customHeight="1" x14ac:dyDescent="0.2">
      <c r="A770" s="75"/>
      <c r="B770" s="6"/>
      <c r="C770" s="126"/>
      <c r="D770" s="126"/>
      <c r="E770" s="126"/>
      <c r="F770" s="6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12.75" customHeight="1" x14ac:dyDescent="0.2">
      <c r="A771" s="75"/>
      <c r="B771" s="6"/>
      <c r="C771" s="126"/>
      <c r="D771" s="126"/>
      <c r="E771" s="126"/>
      <c r="F771" s="6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12.75" customHeight="1" x14ac:dyDescent="0.2">
      <c r="A772" s="75"/>
      <c r="B772" s="6"/>
      <c r="C772" s="126"/>
      <c r="D772" s="126"/>
      <c r="E772" s="126"/>
      <c r="F772" s="6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12.75" customHeight="1" x14ac:dyDescent="0.2">
      <c r="A773" s="75"/>
      <c r="B773" s="6"/>
      <c r="C773" s="126"/>
      <c r="D773" s="126"/>
      <c r="E773" s="126"/>
      <c r="F773" s="6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12.75" customHeight="1" x14ac:dyDescent="0.2">
      <c r="A774" s="75"/>
      <c r="B774" s="6"/>
      <c r="C774" s="126"/>
      <c r="D774" s="126"/>
      <c r="E774" s="126"/>
      <c r="F774" s="6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12.75" customHeight="1" x14ac:dyDescent="0.2">
      <c r="A775" s="75"/>
      <c r="B775" s="6"/>
      <c r="C775" s="126"/>
      <c r="D775" s="126"/>
      <c r="E775" s="126"/>
      <c r="F775" s="6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12.75" customHeight="1" x14ac:dyDescent="0.2">
      <c r="A776" s="75"/>
      <c r="B776" s="6"/>
      <c r="C776" s="126"/>
      <c r="D776" s="126"/>
      <c r="E776" s="126"/>
      <c r="F776" s="6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12.75" customHeight="1" x14ac:dyDescent="0.2">
      <c r="A777" s="75"/>
      <c r="B777" s="6"/>
      <c r="C777" s="126"/>
      <c r="D777" s="126"/>
      <c r="E777" s="126"/>
      <c r="F777" s="6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12.75" customHeight="1" x14ac:dyDescent="0.2">
      <c r="A778" s="75"/>
      <c r="B778" s="6"/>
      <c r="C778" s="126"/>
      <c r="D778" s="126"/>
      <c r="E778" s="126"/>
      <c r="F778" s="6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12.75" customHeight="1" x14ac:dyDescent="0.2">
      <c r="A779" s="75"/>
      <c r="B779" s="6"/>
      <c r="C779" s="126"/>
      <c r="D779" s="126"/>
      <c r="E779" s="126"/>
      <c r="F779" s="6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12.75" customHeight="1" x14ac:dyDescent="0.2">
      <c r="A780" s="75"/>
      <c r="B780" s="6"/>
      <c r="C780" s="126"/>
      <c r="D780" s="126"/>
      <c r="E780" s="126"/>
      <c r="F780" s="6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12.75" customHeight="1" x14ac:dyDescent="0.2">
      <c r="A781" s="75"/>
      <c r="B781" s="6"/>
      <c r="C781" s="126"/>
      <c r="D781" s="126"/>
      <c r="E781" s="126"/>
      <c r="F781" s="6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12.75" customHeight="1" x14ac:dyDescent="0.2">
      <c r="A782" s="75"/>
      <c r="B782" s="6"/>
      <c r="C782" s="126"/>
      <c r="D782" s="126"/>
      <c r="E782" s="126"/>
      <c r="F782" s="6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12.75" customHeight="1" x14ac:dyDescent="0.2">
      <c r="A783" s="75"/>
      <c r="B783" s="6"/>
      <c r="C783" s="126"/>
      <c r="D783" s="126"/>
      <c r="E783" s="126"/>
      <c r="F783" s="6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12.75" customHeight="1" x14ac:dyDescent="0.2">
      <c r="A784" s="75"/>
      <c r="B784" s="6"/>
      <c r="C784" s="126"/>
      <c r="D784" s="126"/>
      <c r="E784" s="126"/>
      <c r="F784" s="6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12.75" customHeight="1" x14ac:dyDescent="0.2">
      <c r="A785" s="75"/>
      <c r="B785" s="6"/>
      <c r="C785" s="126"/>
      <c r="D785" s="126"/>
      <c r="E785" s="126"/>
      <c r="F785" s="6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12.75" customHeight="1" x14ac:dyDescent="0.2">
      <c r="A786" s="75"/>
      <c r="B786" s="6"/>
      <c r="C786" s="126"/>
      <c r="D786" s="126"/>
      <c r="E786" s="126"/>
      <c r="F786" s="6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12.75" customHeight="1" x14ac:dyDescent="0.2">
      <c r="A787" s="75"/>
      <c r="B787" s="6"/>
      <c r="C787" s="126"/>
      <c r="D787" s="126"/>
      <c r="E787" s="126"/>
      <c r="F787" s="6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12.75" customHeight="1" x14ac:dyDescent="0.2">
      <c r="A788" s="75"/>
      <c r="B788" s="6"/>
      <c r="C788" s="126"/>
      <c r="D788" s="126"/>
      <c r="E788" s="126"/>
      <c r="F788" s="6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12.75" customHeight="1" x14ac:dyDescent="0.2">
      <c r="A789" s="75"/>
      <c r="B789" s="6"/>
      <c r="C789" s="126"/>
      <c r="D789" s="126"/>
      <c r="E789" s="126"/>
      <c r="F789" s="6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12.75" customHeight="1" x14ac:dyDescent="0.2">
      <c r="A790" s="75"/>
      <c r="B790" s="6"/>
      <c r="C790" s="126"/>
      <c r="D790" s="126"/>
      <c r="E790" s="126"/>
      <c r="F790" s="6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12.75" customHeight="1" x14ac:dyDescent="0.2">
      <c r="A791" s="75"/>
      <c r="B791" s="6"/>
      <c r="C791" s="126"/>
      <c r="D791" s="126"/>
      <c r="E791" s="126"/>
      <c r="F791" s="6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12.75" customHeight="1" x14ac:dyDescent="0.2">
      <c r="A792" s="75"/>
      <c r="B792" s="6"/>
      <c r="C792" s="126"/>
      <c r="D792" s="126"/>
      <c r="E792" s="126"/>
      <c r="F792" s="6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12.75" customHeight="1" x14ac:dyDescent="0.2">
      <c r="A793" s="75"/>
      <c r="B793" s="6"/>
      <c r="C793" s="126"/>
      <c r="D793" s="126"/>
      <c r="E793" s="126"/>
      <c r="F793" s="6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12.75" customHeight="1" x14ac:dyDescent="0.2">
      <c r="A794" s="75"/>
      <c r="B794" s="6"/>
      <c r="C794" s="126"/>
      <c r="D794" s="126"/>
      <c r="E794" s="126"/>
      <c r="F794" s="6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12.75" customHeight="1" x14ac:dyDescent="0.2">
      <c r="A795" s="75"/>
      <c r="B795" s="6"/>
      <c r="C795" s="126"/>
      <c r="D795" s="126"/>
      <c r="E795" s="126"/>
      <c r="F795" s="6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12.75" customHeight="1" x14ac:dyDescent="0.2">
      <c r="A796" s="75"/>
      <c r="B796" s="6"/>
      <c r="C796" s="126"/>
      <c r="D796" s="126"/>
      <c r="E796" s="126"/>
      <c r="F796" s="6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12.75" customHeight="1" x14ac:dyDescent="0.2">
      <c r="A797" s="75"/>
      <c r="B797" s="6"/>
      <c r="C797" s="126"/>
      <c r="D797" s="126"/>
      <c r="E797" s="126"/>
      <c r="F797" s="6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12.75" customHeight="1" x14ac:dyDescent="0.2">
      <c r="A798" s="75"/>
      <c r="B798" s="6"/>
      <c r="C798" s="126"/>
      <c r="D798" s="126"/>
      <c r="E798" s="126"/>
      <c r="F798" s="6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12.75" customHeight="1" x14ac:dyDescent="0.2">
      <c r="A799" s="75"/>
      <c r="B799" s="6"/>
      <c r="C799" s="126"/>
      <c r="D799" s="126"/>
      <c r="E799" s="126"/>
      <c r="F799" s="6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12.75" customHeight="1" x14ac:dyDescent="0.2">
      <c r="A800" s="75"/>
      <c r="B800" s="6"/>
      <c r="C800" s="126"/>
      <c r="D800" s="126"/>
      <c r="E800" s="126"/>
      <c r="F800" s="6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12.75" customHeight="1" x14ac:dyDescent="0.2">
      <c r="A801" s="75"/>
      <c r="B801" s="6"/>
      <c r="C801" s="126"/>
      <c r="D801" s="126"/>
      <c r="E801" s="126"/>
      <c r="F801" s="6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12.75" customHeight="1" x14ac:dyDescent="0.2">
      <c r="A802" s="75"/>
      <c r="B802" s="6"/>
      <c r="C802" s="126"/>
      <c r="D802" s="126"/>
      <c r="E802" s="126"/>
      <c r="F802" s="6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12.75" customHeight="1" x14ac:dyDescent="0.2">
      <c r="A803" s="75"/>
      <c r="B803" s="6"/>
      <c r="C803" s="126"/>
      <c r="D803" s="126"/>
      <c r="E803" s="126"/>
      <c r="F803" s="6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12.75" customHeight="1" x14ac:dyDescent="0.2">
      <c r="A804" s="75"/>
      <c r="B804" s="6"/>
      <c r="C804" s="126"/>
      <c r="D804" s="126"/>
      <c r="E804" s="126"/>
      <c r="F804" s="6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12.75" customHeight="1" x14ac:dyDescent="0.2">
      <c r="A805" s="75"/>
      <c r="B805" s="6"/>
      <c r="C805" s="126"/>
      <c r="D805" s="126"/>
      <c r="E805" s="126"/>
      <c r="F805" s="6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12.75" customHeight="1" x14ac:dyDescent="0.2">
      <c r="A806" s="75"/>
      <c r="B806" s="6"/>
      <c r="C806" s="126"/>
      <c r="D806" s="126"/>
      <c r="E806" s="126"/>
      <c r="F806" s="6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12.75" customHeight="1" x14ac:dyDescent="0.2">
      <c r="A807" s="75"/>
      <c r="B807" s="6"/>
      <c r="C807" s="126"/>
      <c r="D807" s="126"/>
      <c r="E807" s="126"/>
      <c r="F807" s="6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12.75" customHeight="1" x14ac:dyDescent="0.2">
      <c r="A808" s="75"/>
      <c r="B808" s="6"/>
      <c r="C808" s="126"/>
      <c r="D808" s="126"/>
      <c r="E808" s="126"/>
      <c r="F808" s="6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12.75" customHeight="1" x14ac:dyDescent="0.2">
      <c r="A809" s="75"/>
      <c r="B809" s="6"/>
      <c r="C809" s="126"/>
      <c r="D809" s="126"/>
      <c r="E809" s="126"/>
      <c r="F809" s="6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12.75" customHeight="1" x14ac:dyDescent="0.2">
      <c r="A810" s="75"/>
      <c r="B810" s="6"/>
      <c r="C810" s="126"/>
      <c r="D810" s="126"/>
      <c r="E810" s="126"/>
      <c r="F810" s="6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12.75" customHeight="1" x14ac:dyDescent="0.2">
      <c r="A811" s="75"/>
      <c r="B811" s="6"/>
      <c r="C811" s="126"/>
      <c r="D811" s="126"/>
      <c r="E811" s="126"/>
      <c r="F811" s="6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12.75" customHeight="1" x14ac:dyDescent="0.2">
      <c r="A812" s="75"/>
      <c r="B812" s="6"/>
      <c r="C812" s="126"/>
      <c r="D812" s="126"/>
      <c r="E812" s="126"/>
      <c r="F812" s="6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12.75" customHeight="1" x14ac:dyDescent="0.2">
      <c r="A813" s="75"/>
      <c r="B813" s="6"/>
      <c r="C813" s="126"/>
      <c r="D813" s="126"/>
      <c r="E813" s="126"/>
      <c r="F813" s="6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12.75" customHeight="1" x14ac:dyDescent="0.2">
      <c r="A814" s="75"/>
      <c r="B814" s="6"/>
      <c r="C814" s="126"/>
      <c r="D814" s="126"/>
      <c r="E814" s="126"/>
      <c r="F814" s="6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12.75" customHeight="1" x14ac:dyDescent="0.2">
      <c r="A815" s="75"/>
      <c r="B815" s="6"/>
      <c r="C815" s="126"/>
      <c r="D815" s="126"/>
      <c r="E815" s="126"/>
      <c r="F815" s="6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12.75" customHeight="1" x14ac:dyDescent="0.2">
      <c r="A816" s="75"/>
      <c r="B816" s="6"/>
      <c r="C816" s="126"/>
      <c r="D816" s="126"/>
      <c r="E816" s="126"/>
      <c r="F816" s="6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12.75" customHeight="1" x14ac:dyDescent="0.2">
      <c r="A817" s="75"/>
      <c r="B817" s="6"/>
      <c r="C817" s="126"/>
      <c r="D817" s="126"/>
      <c r="E817" s="126"/>
      <c r="F817" s="6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12.75" customHeight="1" x14ac:dyDescent="0.2">
      <c r="A818" s="75"/>
      <c r="B818" s="6"/>
      <c r="C818" s="126"/>
      <c r="D818" s="126"/>
      <c r="E818" s="126"/>
      <c r="F818" s="6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12.75" customHeight="1" x14ac:dyDescent="0.2">
      <c r="A819" s="75"/>
      <c r="B819" s="6"/>
      <c r="C819" s="126"/>
      <c r="D819" s="126"/>
      <c r="E819" s="126"/>
      <c r="F819" s="6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12.75" customHeight="1" x14ac:dyDescent="0.2">
      <c r="A820" s="75"/>
      <c r="B820" s="6"/>
      <c r="C820" s="126"/>
      <c r="D820" s="126"/>
      <c r="E820" s="126"/>
      <c r="F820" s="6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12.75" customHeight="1" x14ac:dyDescent="0.2">
      <c r="A821" s="75"/>
      <c r="B821" s="6"/>
      <c r="C821" s="126"/>
      <c r="D821" s="126"/>
      <c r="E821" s="126"/>
      <c r="F821" s="6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12.75" customHeight="1" x14ac:dyDescent="0.2">
      <c r="A822" s="75"/>
      <c r="B822" s="6"/>
      <c r="C822" s="126"/>
      <c r="D822" s="126"/>
      <c r="E822" s="126"/>
      <c r="F822" s="6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12.75" customHeight="1" x14ac:dyDescent="0.2">
      <c r="A823" s="75"/>
      <c r="B823" s="6"/>
      <c r="C823" s="126"/>
      <c r="D823" s="126"/>
      <c r="E823" s="126"/>
      <c r="F823" s="6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12.75" customHeight="1" x14ac:dyDescent="0.2">
      <c r="A824" s="75"/>
      <c r="B824" s="6"/>
      <c r="C824" s="126"/>
      <c r="D824" s="126"/>
      <c r="E824" s="126"/>
      <c r="F824" s="6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12.75" customHeight="1" x14ac:dyDescent="0.2">
      <c r="A825" s="75"/>
      <c r="B825" s="6"/>
      <c r="C825" s="126"/>
      <c r="D825" s="126"/>
      <c r="E825" s="126"/>
      <c r="F825" s="6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12.75" customHeight="1" x14ac:dyDescent="0.2">
      <c r="A826" s="75"/>
      <c r="B826" s="6"/>
      <c r="C826" s="126"/>
      <c r="D826" s="126"/>
      <c r="E826" s="126"/>
      <c r="F826" s="6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12.75" customHeight="1" x14ac:dyDescent="0.2">
      <c r="A827" s="75"/>
      <c r="B827" s="6"/>
      <c r="C827" s="126"/>
      <c r="D827" s="126"/>
      <c r="E827" s="126"/>
      <c r="F827" s="6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12.75" customHeight="1" x14ac:dyDescent="0.2">
      <c r="A828" s="75"/>
      <c r="B828" s="6"/>
      <c r="C828" s="126"/>
      <c r="D828" s="126"/>
      <c r="E828" s="126"/>
      <c r="F828" s="6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12.75" customHeight="1" x14ac:dyDescent="0.2">
      <c r="A829" s="75"/>
      <c r="B829" s="6"/>
      <c r="C829" s="126"/>
      <c r="D829" s="126"/>
      <c r="E829" s="126"/>
      <c r="F829" s="6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12.75" customHeight="1" x14ac:dyDescent="0.2">
      <c r="A830" s="75"/>
      <c r="B830" s="6"/>
      <c r="C830" s="126"/>
      <c r="D830" s="126"/>
      <c r="E830" s="126"/>
      <c r="F830" s="6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12.75" customHeight="1" x14ac:dyDescent="0.2">
      <c r="A831" s="75"/>
      <c r="B831" s="6"/>
      <c r="C831" s="126"/>
      <c r="D831" s="126"/>
      <c r="E831" s="126"/>
      <c r="F831" s="6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12.75" customHeight="1" x14ac:dyDescent="0.2">
      <c r="A832" s="75"/>
      <c r="B832" s="6"/>
      <c r="C832" s="126"/>
      <c r="D832" s="126"/>
      <c r="E832" s="126"/>
      <c r="F832" s="6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12.75" customHeight="1" x14ac:dyDescent="0.2">
      <c r="A833" s="75"/>
      <c r="B833" s="6"/>
      <c r="C833" s="126"/>
      <c r="D833" s="126"/>
      <c r="E833" s="126"/>
      <c r="F833" s="6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12.75" customHeight="1" x14ac:dyDescent="0.2">
      <c r="A834" s="75"/>
      <c r="B834" s="6"/>
      <c r="C834" s="126"/>
      <c r="D834" s="126"/>
      <c r="E834" s="126"/>
      <c r="F834" s="6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12.75" customHeight="1" x14ac:dyDescent="0.2">
      <c r="A835" s="75"/>
      <c r="B835" s="6"/>
      <c r="C835" s="126"/>
      <c r="D835" s="126"/>
      <c r="E835" s="126"/>
      <c r="F835" s="6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12.75" customHeight="1" x14ac:dyDescent="0.2">
      <c r="A836" s="75"/>
      <c r="B836" s="6"/>
      <c r="C836" s="126"/>
      <c r="D836" s="126"/>
      <c r="E836" s="126"/>
      <c r="F836" s="6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12.75" customHeight="1" x14ac:dyDescent="0.2">
      <c r="A837" s="75"/>
      <c r="B837" s="6"/>
      <c r="C837" s="126"/>
      <c r="D837" s="126"/>
      <c r="E837" s="126"/>
      <c r="F837" s="6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12.75" customHeight="1" x14ac:dyDescent="0.2">
      <c r="A838" s="75"/>
      <c r="B838" s="6"/>
      <c r="C838" s="126"/>
      <c r="D838" s="126"/>
      <c r="E838" s="126"/>
      <c r="F838" s="6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12.75" customHeight="1" x14ac:dyDescent="0.2">
      <c r="A839" s="75"/>
      <c r="B839" s="6"/>
      <c r="C839" s="126"/>
      <c r="D839" s="126"/>
      <c r="E839" s="126"/>
      <c r="F839" s="6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12.75" customHeight="1" x14ac:dyDescent="0.2">
      <c r="A840" s="75"/>
      <c r="B840" s="6"/>
      <c r="C840" s="126"/>
      <c r="D840" s="126"/>
      <c r="E840" s="126"/>
      <c r="F840" s="6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12.75" customHeight="1" x14ac:dyDescent="0.2">
      <c r="A841" s="75"/>
      <c r="B841" s="6"/>
      <c r="C841" s="126"/>
      <c r="D841" s="126"/>
      <c r="E841" s="126"/>
      <c r="F841" s="6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12.75" customHeight="1" x14ac:dyDescent="0.2">
      <c r="A842" s="75"/>
      <c r="B842" s="6"/>
      <c r="C842" s="126"/>
      <c r="D842" s="126"/>
      <c r="E842" s="126"/>
      <c r="F842" s="6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12.75" customHeight="1" x14ac:dyDescent="0.2">
      <c r="A843" s="75"/>
      <c r="B843" s="6"/>
      <c r="C843" s="126"/>
      <c r="D843" s="126"/>
      <c r="E843" s="126"/>
      <c r="F843" s="6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12.75" customHeight="1" x14ac:dyDescent="0.2">
      <c r="A844" s="75"/>
      <c r="B844" s="6"/>
      <c r="C844" s="126"/>
      <c r="D844" s="126"/>
      <c r="E844" s="126"/>
      <c r="F844" s="6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12.75" customHeight="1" x14ac:dyDescent="0.2">
      <c r="A845" s="75"/>
      <c r="B845" s="6"/>
      <c r="C845" s="126"/>
      <c r="D845" s="126"/>
      <c r="E845" s="126"/>
      <c r="F845" s="6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12.75" customHeight="1" x14ac:dyDescent="0.2">
      <c r="A846" s="75"/>
      <c r="B846" s="6"/>
      <c r="C846" s="126"/>
      <c r="D846" s="126"/>
      <c r="E846" s="126"/>
      <c r="F846" s="6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12.75" customHeight="1" x14ac:dyDescent="0.2">
      <c r="A847" s="75"/>
      <c r="B847" s="6"/>
      <c r="C847" s="126"/>
      <c r="D847" s="126"/>
      <c r="E847" s="126"/>
      <c r="F847" s="6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12.75" customHeight="1" x14ac:dyDescent="0.2">
      <c r="A848" s="75"/>
      <c r="B848" s="6"/>
      <c r="C848" s="126"/>
      <c r="D848" s="126"/>
      <c r="E848" s="126"/>
      <c r="F848" s="6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12.75" customHeight="1" x14ac:dyDescent="0.2">
      <c r="A849" s="75"/>
      <c r="B849" s="6"/>
      <c r="C849" s="126"/>
      <c r="D849" s="126"/>
      <c r="E849" s="126"/>
      <c r="F849" s="6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12.75" customHeight="1" x14ac:dyDescent="0.2">
      <c r="A850" s="75"/>
      <c r="B850" s="6"/>
      <c r="C850" s="126"/>
      <c r="D850" s="126"/>
      <c r="E850" s="126"/>
      <c r="F850" s="6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12.75" customHeight="1" x14ac:dyDescent="0.2">
      <c r="A851" s="75"/>
      <c r="B851" s="6"/>
      <c r="C851" s="126"/>
      <c r="D851" s="126"/>
      <c r="E851" s="126"/>
      <c r="F851" s="6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12.75" customHeight="1" x14ac:dyDescent="0.2">
      <c r="A852" s="75"/>
      <c r="B852" s="6"/>
      <c r="C852" s="126"/>
      <c r="D852" s="126"/>
      <c r="E852" s="126"/>
      <c r="F852" s="6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12.75" customHeight="1" x14ac:dyDescent="0.2">
      <c r="A853" s="75"/>
      <c r="B853" s="6"/>
      <c r="C853" s="126"/>
      <c r="D853" s="126"/>
      <c r="E853" s="126"/>
      <c r="F853" s="6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12.75" customHeight="1" x14ac:dyDescent="0.2">
      <c r="A854" s="75"/>
      <c r="B854" s="6"/>
      <c r="C854" s="126"/>
      <c r="D854" s="126"/>
      <c r="E854" s="126"/>
      <c r="F854" s="6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12.75" customHeight="1" x14ac:dyDescent="0.2">
      <c r="A855" s="75"/>
      <c r="B855" s="6"/>
      <c r="C855" s="126"/>
      <c r="D855" s="126"/>
      <c r="E855" s="126"/>
      <c r="F855" s="6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12.75" customHeight="1" x14ac:dyDescent="0.2">
      <c r="A856" s="75"/>
      <c r="B856" s="6"/>
      <c r="C856" s="126"/>
      <c r="D856" s="126"/>
      <c r="E856" s="126"/>
      <c r="F856" s="6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12.75" customHeight="1" x14ac:dyDescent="0.2">
      <c r="A857" s="75"/>
      <c r="B857" s="6"/>
      <c r="C857" s="126"/>
      <c r="D857" s="126"/>
      <c r="E857" s="126"/>
      <c r="F857" s="6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12.75" customHeight="1" x14ac:dyDescent="0.2">
      <c r="A858" s="75"/>
      <c r="B858" s="6"/>
      <c r="C858" s="126"/>
      <c r="D858" s="126"/>
      <c r="E858" s="126"/>
      <c r="F858" s="6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12.75" customHeight="1" x14ac:dyDescent="0.2">
      <c r="A859" s="75"/>
      <c r="B859" s="6"/>
      <c r="C859" s="126"/>
      <c r="D859" s="126"/>
      <c r="E859" s="126"/>
      <c r="F859" s="6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12.75" customHeight="1" x14ac:dyDescent="0.2">
      <c r="A860" s="75"/>
      <c r="B860" s="6"/>
      <c r="C860" s="126"/>
      <c r="D860" s="126"/>
      <c r="E860" s="126"/>
      <c r="F860" s="6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12.75" customHeight="1" x14ac:dyDescent="0.2">
      <c r="A861" s="75"/>
      <c r="B861" s="6"/>
      <c r="C861" s="126"/>
      <c r="D861" s="126"/>
      <c r="E861" s="126"/>
      <c r="F861" s="6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12.75" customHeight="1" x14ac:dyDescent="0.2">
      <c r="A862" s="75"/>
      <c r="B862" s="6"/>
      <c r="C862" s="126"/>
      <c r="D862" s="126"/>
      <c r="E862" s="126"/>
      <c r="F862" s="6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12.75" customHeight="1" x14ac:dyDescent="0.2">
      <c r="A863" s="75"/>
      <c r="B863" s="6"/>
      <c r="C863" s="126"/>
      <c r="D863" s="126"/>
      <c r="E863" s="126"/>
      <c r="F863" s="6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12.75" customHeight="1" x14ac:dyDescent="0.2">
      <c r="A864" s="75"/>
      <c r="B864" s="6"/>
      <c r="C864" s="126"/>
      <c r="D864" s="126"/>
      <c r="E864" s="126"/>
      <c r="F864" s="6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12.75" customHeight="1" x14ac:dyDescent="0.2">
      <c r="A865" s="75"/>
      <c r="B865" s="6"/>
      <c r="C865" s="126"/>
      <c r="D865" s="126"/>
      <c r="E865" s="126"/>
      <c r="F865" s="6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12.75" customHeight="1" x14ac:dyDescent="0.2">
      <c r="A866" s="75"/>
      <c r="B866" s="6"/>
      <c r="C866" s="126"/>
      <c r="D866" s="126"/>
      <c r="E866" s="126"/>
      <c r="F866" s="6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12.75" customHeight="1" x14ac:dyDescent="0.2">
      <c r="A867" s="75"/>
      <c r="B867" s="6"/>
      <c r="C867" s="126"/>
      <c r="D867" s="126"/>
      <c r="E867" s="126"/>
      <c r="F867" s="6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12.75" customHeight="1" x14ac:dyDescent="0.2">
      <c r="A868" s="75"/>
      <c r="B868" s="6"/>
      <c r="C868" s="126"/>
      <c r="D868" s="126"/>
      <c r="E868" s="126"/>
      <c r="F868" s="6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12.75" customHeight="1" x14ac:dyDescent="0.2">
      <c r="A869" s="75"/>
      <c r="B869" s="6"/>
      <c r="C869" s="126"/>
      <c r="D869" s="126"/>
      <c r="E869" s="126"/>
      <c r="F869" s="6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12.75" customHeight="1" x14ac:dyDescent="0.2">
      <c r="A870" s="75"/>
      <c r="B870" s="6"/>
      <c r="C870" s="126"/>
      <c r="D870" s="126"/>
      <c r="E870" s="126"/>
      <c r="F870" s="6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12.75" customHeight="1" x14ac:dyDescent="0.2">
      <c r="A871" s="75"/>
      <c r="B871" s="6"/>
      <c r="C871" s="126"/>
      <c r="D871" s="126"/>
      <c r="E871" s="126"/>
      <c r="F871" s="6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12.75" customHeight="1" x14ac:dyDescent="0.2">
      <c r="A872" s="75"/>
      <c r="B872" s="6"/>
      <c r="C872" s="126"/>
      <c r="D872" s="126"/>
      <c r="E872" s="126"/>
      <c r="F872" s="6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12.75" customHeight="1" x14ac:dyDescent="0.2">
      <c r="A873" s="75"/>
      <c r="B873" s="6"/>
      <c r="C873" s="126"/>
      <c r="D873" s="126"/>
      <c r="E873" s="126"/>
      <c r="F873" s="6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12.75" customHeight="1" x14ac:dyDescent="0.2">
      <c r="A874" s="75"/>
      <c r="B874" s="6"/>
      <c r="C874" s="126"/>
      <c r="D874" s="126"/>
      <c r="E874" s="126"/>
      <c r="F874" s="6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12.75" customHeight="1" x14ac:dyDescent="0.2">
      <c r="A875" s="75"/>
      <c r="B875" s="6"/>
      <c r="C875" s="126"/>
      <c r="D875" s="126"/>
      <c r="E875" s="126"/>
      <c r="F875" s="6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12.75" customHeight="1" x14ac:dyDescent="0.2">
      <c r="A876" s="75"/>
      <c r="B876" s="6"/>
      <c r="C876" s="126"/>
      <c r="D876" s="126"/>
      <c r="E876" s="126"/>
      <c r="F876" s="6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12.75" customHeight="1" x14ac:dyDescent="0.2">
      <c r="A877" s="75"/>
      <c r="B877" s="6"/>
      <c r="C877" s="126"/>
      <c r="D877" s="126"/>
      <c r="E877" s="126"/>
      <c r="F877" s="6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12.75" customHeight="1" x14ac:dyDescent="0.2">
      <c r="A878" s="75"/>
      <c r="B878" s="6"/>
      <c r="C878" s="126"/>
      <c r="D878" s="126"/>
      <c r="E878" s="126"/>
      <c r="F878" s="6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12.75" customHeight="1" x14ac:dyDescent="0.2">
      <c r="A879" s="75"/>
      <c r="B879" s="6"/>
      <c r="C879" s="126"/>
      <c r="D879" s="126"/>
      <c r="E879" s="126"/>
      <c r="F879" s="6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12.75" customHeight="1" x14ac:dyDescent="0.2">
      <c r="A880" s="75"/>
      <c r="B880" s="6"/>
      <c r="C880" s="126"/>
      <c r="D880" s="126"/>
      <c r="E880" s="126"/>
      <c r="F880" s="6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12.75" customHeight="1" x14ac:dyDescent="0.2">
      <c r="A881" s="75"/>
      <c r="B881" s="6"/>
      <c r="C881" s="126"/>
      <c r="D881" s="126"/>
      <c r="E881" s="126"/>
      <c r="F881" s="6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12.75" customHeight="1" x14ac:dyDescent="0.2">
      <c r="A882" s="75"/>
      <c r="B882" s="6"/>
      <c r="C882" s="126"/>
      <c r="D882" s="126"/>
      <c r="E882" s="126"/>
      <c r="F882" s="6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12.75" customHeight="1" x14ac:dyDescent="0.2">
      <c r="A883" s="75"/>
      <c r="B883" s="6"/>
      <c r="C883" s="126"/>
      <c r="D883" s="126"/>
      <c r="E883" s="126"/>
      <c r="F883" s="6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12.75" customHeight="1" x14ac:dyDescent="0.2">
      <c r="A884" s="75"/>
      <c r="B884" s="6"/>
      <c r="C884" s="126"/>
      <c r="D884" s="126"/>
      <c r="E884" s="126"/>
      <c r="F884" s="6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12.75" customHeight="1" x14ac:dyDescent="0.2">
      <c r="A885" s="75"/>
      <c r="B885" s="6"/>
      <c r="C885" s="126"/>
      <c r="D885" s="126"/>
      <c r="E885" s="126"/>
      <c r="F885" s="6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12.75" customHeight="1" x14ac:dyDescent="0.2">
      <c r="A886" s="75"/>
      <c r="B886" s="6"/>
      <c r="C886" s="126"/>
      <c r="D886" s="126"/>
      <c r="E886" s="126"/>
      <c r="F886" s="6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12.75" customHeight="1" x14ac:dyDescent="0.2">
      <c r="A887" s="75"/>
      <c r="B887" s="6"/>
      <c r="C887" s="126"/>
      <c r="D887" s="126"/>
      <c r="E887" s="126"/>
      <c r="F887" s="6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12.75" customHeight="1" x14ac:dyDescent="0.2">
      <c r="A888" s="75"/>
      <c r="B888" s="6"/>
      <c r="C888" s="126"/>
      <c r="D888" s="126"/>
      <c r="E888" s="126"/>
      <c r="F888" s="6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12.75" customHeight="1" x14ac:dyDescent="0.2">
      <c r="A889" s="75"/>
      <c r="B889" s="6"/>
      <c r="C889" s="126"/>
      <c r="D889" s="126"/>
      <c r="E889" s="126"/>
      <c r="F889" s="6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12.75" customHeight="1" x14ac:dyDescent="0.2">
      <c r="A890" s="75"/>
      <c r="B890" s="6"/>
      <c r="C890" s="126"/>
      <c r="D890" s="126"/>
      <c r="E890" s="126"/>
      <c r="F890" s="6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12.75" customHeight="1" x14ac:dyDescent="0.2">
      <c r="A891" s="75"/>
      <c r="B891" s="6"/>
      <c r="C891" s="126"/>
      <c r="D891" s="126"/>
      <c r="E891" s="126"/>
      <c r="F891" s="6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12.75" customHeight="1" x14ac:dyDescent="0.2">
      <c r="A892" s="75"/>
      <c r="B892" s="6"/>
      <c r="C892" s="126"/>
      <c r="D892" s="126"/>
      <c r="E892" s="126"/>
      <c r="F892" s="6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12.75" customHeight="1" x14ac:dyDescent="0.2">
      <c r="A893" s="75"/>
      <c r="B893" s="6"/>
      <c r="C893" s="126"/>
      <c r="D893" s="126"/>
      <c r="E893" s="126"/>
      <c r="F893" s="6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12.75" customHeight="1" x14ac:dyDescent="0.2">
      <c r="A894" s="75"/>
      <c r="B894" s="6"/>
      <c r="C894" s="126"/>
      <c r="D894" s="126"/>
      <c r="E894" s="126"/>
      <c r="F894" s="6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12.75" customHeight="1" x14ac:dyDescent="0.2">
      <c r="A895" s="75"/>
      <c r="B895" s="6"/>
      <c r="C895" s="126"/>
      <c r="D895" s="126"/>
      <c r="E895" s="126"/>
      <c r="F895" s="6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12.75" customHeight="1" x14ac:dyDescent="0.2">
      <c r="A896" s="75"/>
      <c r="B896" s="6"/>
      <c r="C896" s="126"/>
      <c r="D896" s="126"/>
      <c r="E896" s="126"/>
      <c r="F896" s="6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12.75" customHeight="1" x14ac:dyDescent="0.2">
      <c r="A897" s="75"/>
      <c r="B897" s="6"/>
      <c r="C897" s="126"/>
      <c r="D897" s="126"/>
      <c r="E897" s="126"/>
      <c r="F897" s="6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12.75" customHeight="1" x14ac:dyDescent="0.2">
      <c r="A898" s="75"/>
      <c r="B898" s="6"/>
      <c r="C898" s="126"/>
      <c r="D898" s="126"/>
      <c r="E898" s="126"/>
      <c r="F898" s="6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12.75" customHeight="1" x14ac:dyDescent="0.2">
      <c r="A899" s="75"/>
      <c r="B899" s="6"/>
      <c r="C899" s="126"/>
      <c r="D899" s="126"/>
      <c r="E899" s="126"/>
      <c r="F899" s="6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12.75" customHeight="1" x14ac:dyDescent="0.2">
      <c r="A900" s="75"/>
      <c r="B900" s="6"/>
      <c r="C900" s="126"/>
      <c r="D900" s="126"/>
      <c r="E900" s="126"/>
      <c r="F900" s="6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12.75" customHeight="1" x14ac:dyDescent="0.2">
      <c r="A901" s="75"/>
      <c r="B901" s="6"/>
      <c r="C901" s="126"/>
      <c r="D901" s="126"/>
      <c r="E901" s="126"/>
      <c r="F901" s="6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12.75" customHeight="1" x14ac:dyDescent="0.2">
      <c r="A902" s="75"/>
      <c r="B902" s="6"/>
      <c r="C902" s="126"/>
      <c r="D902" s="126"/>
      <c r="E902" s="126"/>
      <c r="F902" s="6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12.75" customHeight="1" x14ac:dyDescent="0.2">
      <c r="A903" s="75"/>
      <c r="B903" s="6"/>
      <c r="C903" s="126"/>
      <c r="D903" s="126"/>
      <c r="E903" s="126"/>
      <c r="F903" s="6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12.75" customHeight="1" x14ac:dyDescent="0.2">
      <c r="A904" s="75"/>
      <c r="B904" s="6"/>
      <c r="C904" s="126"/>
      <c r="D904" s="126"/>
      <c r="E904" s="126"/>
      <c r="F904" s="6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12.75" customHeight="1" x14ac:dyDescent="0.2">
      <c r="A905" s="75"/>
      <c r="B905" s="6"/>
      <c r="C905" s="126"/>
      <c r="D905" s="126"/>
      <c r="E905" s="126"/>
      <c r="F905" s="6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12.75" customHeight="1" x14ac:dyDescent="0.2">
      <c r="A906" s="75"/>
      <c r="B906" s="6"/>
      <c r="C906" s="126"/>
      <c r="D906" s="126"/>
      <c r="E906" s="126"/>
      <c r="F906" s="6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12.75" customHeight="1" x14ac:dyDescent="0.2">
      <c r="A907" s="75"/>
      <c r="B907" s="6"/>
      <c r="C907" s="126"/>
      <c r="D907" s="126"/>
      <c r="E907" s="126"/>
      <c r="F907" s="6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12.75" customHeight="1" x14ac:dyDescent="0.2">
      <c r="A908" s="75"/>
      <c r="B908" s="6"/>
      <c r="C908" s="126"/>
      <c r="D908" s="126"/>
      <c r="E908" s="126"/>
      <c r="F908" s="6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12.75" customHeight="1" x14ac:dyDescent="0.2">
      <c r="A909" s="75"/>
      <c r="B909" s="6"/>
      <c r="C909" s="126"/>
      <c r="D909" s="126"/>
      <c r="E909" s="126"/>
      <c r="F909" s="6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12.75" customHeight="1" x14ac:dyDescent="0.2">
      <c r="A910" s="75"/>
      <c r="B910" s="6"/>
      <c r="C910" s="126"/>
      <c r="D910" s="126"/>
      <c r="E910" s="126"/>
      <c r="F910" s="6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12.75" customHeight="1" x14ac:dyDescent="0.2">
      <c r="A911" s="75"/>
      <c r="B911" s="6"/>
      <c r="C911" s="126"/>
      <c r="D911" s="126"/>
      <c r="E911" s="126"/>
      <c r="F911" s="6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12.75" customHeight="1" x14ac:dyDescent="0.2">
      <c r="A912" s="75"/>
      <c r="B912" s="6"/>
      <c r="C912" s="126"/>
      <c r="D912" s="126"/>
      <c r="E912" s="126"/>
      <c r="F912" s="6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12.75" customHeight="1" x14ac:dyDescent="0.2">
      <c r="A913" s="75"/>
      <c r="B913" s="6"/>
      <c r="C913" s="126"/>
      <c r="D913" s="126"/>
      <c r="E913" s="126"/>
      <c r="F913" s="6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12.75" customHeight="1" x14ac:dyDescent="0.2">
      <c r="A914" s="75"/>
      <c r="B914" s="6"/>
      <c r="C914" s="126"/>
      <c r="D914" s="126"/>
      <c r="E914" s="126"/>
      <c r="F914" s="6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12.75" customHeight="1" x14ac:dyDescent="0.2">
      <c r="A915" s="75"/>
      <c r="B915" s="6"/>
      <c r="C915" s="126"/>
      <c r="D915" s="126"/>
      <c r="E915" s="126"/>
      <c r="F915" s="6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12.75" customHeight="1" x14ac:dyDescent="0.2">
      <c r="A916" s="75"/>
      <c r="B916" s="6"/>
      <c r="C916" s="126"/>
      <c r="D916" s="126"/>
      <c r="E916" s="126"/>
      <c r="F916" s="6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12.75" customHeight="1" x14ac:dyDescent="0.2">
      <c r="A917" s="75"/>
      <c r="B917" s="6"/>
      <c r="C917" s="126"/>
      <c r="D917" s="126"/>
      <c r="E917" s="126"/>
      <c r="F917" s="6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12.75" customHeight="1" x14ac:dyDescent="0.2">
      <c r="A918" s="75"/>
      <c r="B918" s="6"/>
      <c r="C918" s="126"/>
      <c r="D918" s="126"/>
      <c r="E918" s="126"/>
      <c r="F918" s="6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12.75" customHeight="1" x14ac:dyDescent="0.2">
      <c r="A919" s="75"/>
      <c r="B919" s="6"/>
      <c r="C919" s="126"/>
      <c r="D919" s="126"/>
      <c r="E919" s="126"/>
      <c r="F919" s="6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12.75" customHeight="1" x14ac:dyDescent="0.2">
      <c r="A920" s="75"/>
      <c r="B920" s="6"/>
      <c r="C920" s="126"/>
      <c r="D920" s="126"/>
      <c r="E920" s="126"/>
      <c r="F920" s="6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12.75" customHeight="1" x14ac:dyDescent="0.2">
      <c r="A921" s="75"/>
      <c r="B921" s="6"/>
      <c r="C921" s="126"/>
      <c r="D921" s="126"/>
      <c r="E921" s="126"/>
      <c r="F921" s="6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12.75" customHeight="1" x14ac:dyDescent="0.2">
      <c r="A922" s="75"/>
      <c r="B922" s="6"/>
      <c r="C922" s="126"/>
      <c r="D922" s="126"/>
      <c r="E922" s="126"/>
      <c r="F922" s="6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12.75" customHeight="1" x14ac:dyDescent="0.2">
      <c r="A923" s="75"/>
      <c r="B923" s="6"/>
      <c r="C923" s="126"/>
      <c r="D923" s="126"/>
      <c r="E923" s="126"/>
      <c r="F923" s="6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12.75" customHeight="1" x14ac:dyDescent="0.2">
      <c r="A924" s="75"/>
      <c r="B924" s="6"/>
      <c r="C924" s="126"/>
      <c r="D924" s="126"/>
      <c r="E924" s="126"/>
      <c r="F924" s="6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12.75" customHeight="1" x14ac:dyDescent="0.2">
      <c r="A925" s="75"/>
      <c r="B925" s="6"/>
      <c r="C925" s="126"/>
      <c r="D925" s="126"/>
      <c r="E925" s="126"/>
      <c r="F925" s="6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12.75" customHeight="1" x14ac:dyDescent="0.2">
      <c r="A926" s="75"/>
      <c r="B926" s="6"/>
      <c r="C926" s="126"/>
      <c r="D926" s="126"/>
      <c r="E926" s="126"/>
      <c r="F926" s="6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12.75" customHeight="1" x14ac:dyDescent="0.2">
      <c r="A927" s="75"/>
      <c r="B927" s="6"/>
      <c r="C927" s="126"/>
      <c r="D927" s="126"/>
      <c r="E927" s="126"/>
      <c r="F927" s="6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12.75" customHeight="1" x14ac:dyDescent="0.2">
      <c r="A928" s="75"/>
      <c r="B928" s="6"/>
      <c r="C928" s="126"/>
      <c r="D928" s="126"/>
      <c r="E928" s="126"/>
      <c r="F928" s="6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12.75" customHeight="1" x14ac:dyDescent="0.2">
      <c r="A929" s="75"/>
      <c r="B929" s="6"/>
      <c r="C929" s="126"/>
      <c r="D929" s="126"/>
      <c r="E929" s="126"/>
      <c r="F929" s="6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12.75" customHeight="1" x14ac:dyDescent="0.2">
      <c r="A930" s="75"/>
      <c r="B930" s="6"/>
      <c r="C930" s="126"/>
      <c r="D930" s="126"/>
      <c r="E930" s="126"/>
      <c r="F930" s="6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12.75" customHeight="1" x14ac:dyDescent="0.2">
      <c r="A931" s="75"/>
      <c r="B931" s="6"/>
      <c r="C931" s="126"/>
      <c r="D931" s="126"/>
      <c r="E931" s="126"/>
      <c r="F931" s="6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12.75" customHeight="1" x14ac:dyDescent="0.2">
      <c r="A932" s="75"/>
      <c r="B932" s="6"/>
      <c r="C932" s="126"/>
      <c r="D932" s="126"/>
      <c r="E932" s="126"/>
      <c r="F932" s="6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12.75" customHeight="1" x14ac:dyDescent="0.2">
      <c r="A933" s="75"/>
      <c r="B933" s="6"/>
      <c r="C933" s="126"/>
      <c r="D933" s="126"/>
      <c r="E933" s="126"/>
      <c r="F933" s="6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12.75" customHeight="1" x14ac:dyDescent="0.2">
      <c r="A934" s="75"/>
      <c r="B934" s="6"/>
      <c r="C934" s="126"/>
      <c r="D934" s="126"/>
      <c r="E934" s="126"/>
      <c r="F934" s="6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12.75" customHeight="1" x14ac:dyDescent="0.2">
      <c r="A935" s="75"/>
      <c r="B935" s="6"/>
      <c r="C935" s="126"/>
      <c r="D935" s="126"/>
      <c r="E935" s="126"/>
      <c r="F935" s="6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12.75" customHeight="1" x14ac:dyDescent="0.2">
      <c r="A936" s="75"/>
      <c r="B936" s="6"/>
      <c r="C936" s="126"/>
      <c r="D936" s="126"/>
      <c r="E936" s="126"/>
      <c r="F936" s="6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12.75" customHeight="1" x14ac:dyDescent="0.2">
      <c r="A937" s="75"/>
      <c r="B937" s="6"/>
      <c r="C937" s="126"/>
      <c r="D937" s="126"/>
      <c r="E937" s="126"/>
      <c r="F937" s="6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12.75" customHeight="1" x14ac:dyDescent="0.2">
      <c r="A938" s="75"/>
      <c r="B938" s="6"/>
      <c r="C938" s="126"/>
      <c r="D938" s="126"/>
      <c r="E938" s="126"/>
      <c r="F938" s="6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12.75" customHeight="1" x14ac:dyDescent="0.2">
      <c r="A939" s="75"/>
      <c r="B939" s="6"/>
      <c r="C939" s="126"/>
      <c r="D939" s="126"/>
      <c r="E939" s="126"/>
      <c r="F939" s="6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12.75" customHeight="1" x14ac:dyDescent="0.2">
      <c r="A940" s="75"/>
      <c r="B940" s="6"/>
      <c r="C940" s="126"/>
      <c r="D940" s="126"/>
      <c r="E940" s="126"/>
      <c r="F940" s="6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12.75" customHeight="1" x14ac:dyDescent="0.2">
      <c r="A941" s="75"/>
      <c r="B941" s="6"/>
      <c r="C941" s="126"/>
      <c r="D941" s="126"/>
      <c r="E941" s="126"/>
      <c r="F941" s="6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12.75" customHeight="1" x14ac:dyDescent="0.2">
      <c r="A942" s="75"/>
      <c r="B942" s="6"/>
      <c r="C942" s="126"/>
      <c r="D942" s="126"/>
      <c r="E942" s="126"/>
      <c r="F942" s="6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12.75" customHeight="1" x14ac:dyDescent="0.2">
      <c r="A943" s="75"/>
      <c r="B943" s="6"/>
      <c r="C943" s="126"/>
      <c r="D943" s="126"/>
      <c r="E943" s="126"/>
      <c r="F943" s="6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12.75" customHeight="1" x14ac:dyDescent="0.2">
      <c r="A944" s="75"/>
      <c r="B944" s="6"/>
      <c r="C944" s="126"/>
      <c r="D944" s="126"/>
      <c r="E944" s="126"/>
      <c r="F944" s="6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12.75" customHeight="1" x14ac:dyDescent="0.2">
      <c r="A945" s="75"/>
      <c r="B945" s="6"/>
      <c r="C945" s="126"/>
      <c r="D945" s="126"/>
      <c r="E945" s="126"/>
      <c r="F945" s="6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12.75" customHeight="1" x14ac:dyDescent="0.2">
      <c r="A946" s="75"/>
      <c r="B946" s="6"/>
      <c r="C946" s="126"/>
      <c r="D946" s="126"/>
      <c r="E946" s="126"/>
      <c r="F946" s="6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12.75" customHeight="1" x14ac:dyDescent="0.2">
      <c r="A947" s="75"/>
      <c r="B947" s="6"/>
      <c r="C947" s="126"/>
      <c r="D947" s="126"/>
      <c r="E947" s="126"/>
      <c r="F947" s="6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12.75" customHeight="1" x14ac:dyDescent="0.2">
      <c r="A948" s="75"/>
      <c r="B948" s="6"/>
      <c r="C948" s="126"/>
      <c r="D948" s="126"/>
      <c r="E948" s="126"/>
      <c r="F948" s="6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12.75" customHeight="1" x14ac:dyDescent="0.2">
      <c r="A949" s="75"/>
      <c r="B949" s="6"/>
      <c r="C949" s="126"/>
      <c r="D949" s="126"/>
      <c r="E949" s="126"/>
      <c r="F949" s="6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12.75" customHeight="1" x14ac:dyDescent="0.2">
      <c r="A950" s="75"/>
      <c r="B950" s="6"/>
      <c r="C950" s="126"/>
      <c r="D950" s="126"/>
      <c r="E950" s="126"/>
      <c r="F950" s="6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12.75" customHeight="1" x14ac:dyDescent="0.2">
      <c r="A951" s="75"/>
      <c r="B951" s="6"/>
      <c r="C951" s="126"/>
      <c r="D951" s="126"/>
      <c r="E951" s="126"/>
      <c r="F951" s="6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12.75" customHeight="1" x14ac:dyDescent="0.2">
      <c r="A952" s="75"/>
      <c r="B952" s="6"/>
      <c r="C952" s="126"/>
      <c r="D952" s="126"/>
      <c r="E952" s="126"/>
      <c r="F952" s="6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12.75" customHeight="1" x14ac:dyDescent="0.2">
      <c r="A953" s="75"/>
      <c r="B953" s="6"/>
      <c r="C953" s="126"/>
      <c r="D953" s="126"/>
      <c r="E953" s="126"/>
      <c r="F953" s="6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12.75" customHeight="1" x14ac:dyDescent="0.2">
      <c r="A954" s="75"/>
      <c r="B954" s="6"/>
      <c r="C954" s="126"/>
      <c r="D954" s="126"/>
      <c r="E954" s="126"/>
      <c r="F954" s="6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12.75" customHeight="1" x14ac:dyDescent="0.2">
      <c r="A955" s="75"/>
      <c r="B955" s="6"/>
      <c r="C955" s="126"/>
      <c r="D955" s="126"/>
      <c r="E955" s="126"/>
      <c r="F955" s="6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12.75" customHeight="1" x14ac:dyDescent="0.2">
      <c r="A956" s="75"/>
      <c r="B956" s="6"/>
      <c r="C956" s="126"/>
      <c r="D956" s="126"/>
      <c r="E956" s="126"/>
      <c r="F956" s="6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12.75" customHeight="1" x14ac:dyDescent="0.2">
      <c r="A957" s="75"/>
      <c r="B957" s="6"/>
      <c r="C957" s="126"/>
      <c r="D957" s="126"/>
      <c r="E957" s="126"/>
      <c r="F957" s="6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12.75" customHeight="1" x14ac:dyDescent="0.2">
      <c r="A958" s="75"/>
      <c r="B958" s="6"/>
      <c r="C958" s="126"/>
      <c r="D958" s="126"/>
      <c r="E958" s="126"/>
      <c r="F958" s="6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12.75" customHeight="1" x14ac:dyDescent="0.2">
      <c r="A959" s="75"/>
      <c r="B959" s="6"/>
      <c r="C959" s="126"/>
      <c r="D959" s="126"/>
      <c r="E959" s="126"/>
      <c r="F959" s="6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12.75" customHeight="1" x14ac:dyDescent="0.2">
      <c r="A960" s="75"/>
      <c r="B960" s="6"/>
      <c r="C960" s="126"/>
      <c r="D960" s="126"/>
      <c r="E960" s="126"/>
      <c r="F960" s="6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12.75" customHeight="1" x14ac:dyDescent="0.2">
      <c r="A961" s="75"/>
      <c r="B961" s="6"/>
      <c r="C961" s="126"/>
      <c r="D961" s="126"/>
      <c r="E961" s="126"/>
      <c r="F961" s="6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12.75" customHeight="1" x14ac:dyDescent="0.2">
      <c r="A962" s="75"/>
      <c r="B962" s="6"/>
      <c r="C962" s="126"/>
      <c r="D962" s="126"/>
      <c r="E962" s="126"/>
      <c r="F962" s="6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12.75" customHeight="1" x14ac:dyDescent="0.2">
      <c r="A963" s="75"/>
      <c r="B963" s="6"/>
      <c r="C963" s="126"/>
      <c r="D963" s="126"/>
      <c r="E963" s="126"/>
      <c r="F963" s="6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12.75" customHeight="1" x14ac:dyDescent="0.2">
      <c r="A964" s="75"/>
      <c r="B964" s="6"/>
      <c r="C964" s="126"/>
      <c r="D964" s="126"/>
      <c r="E964" s="126"/>
      <c r="F964" s="6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12.75" customHeight="1" x14ac:dyDescent="0.2">
      <c r="A965" s="75"/>
      <c r="B965" s="6"/>
      <c r="C965" s="126"/>
      <c r="D965" s="126"/>
      <c r="E965" s="126"/>
      <c r="F965" s="6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12.75" customHeight="1" x14ac:dyDescent="0.2">
      <c r="A966" s="75"/>
      <c r="B966" s="6"/>
      <c r="C966" s="126"/>
      <c r="D966" s="126"/>
      <c r="E966" s="126"/>
      <c r="F966" s="6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12.75" customHeight="1" x14ac:dyDescent="0.2">
      <c r="A967" s="75"/>
      <c r="B967" s="6"/>
      <c r="C967" s="126"/>
      <c r="D967" s="126"/>
      <c r="E967" s="126"/>
      <c r="F967" s="6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12.75" customHeight="1" x14ac:dyDescent="0.2">
      <c r="A968" s="75"/>
      <c r="B968" s="6"/>
      <c r="C968" s="126"/>
      <c r="D968" s="126"/>
      <c r="E968" s="126"/>
      <c r="F968" s="6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12.75" customHeight="1" x14ac:dyDescent="0.2">
      <c r="A969" s="75"/>
      <c r="B969" s="6"/>
      <c r="C969" s="126"/>
      <c r="D969" s="126"/>
      <c r="E969" s="126"/>
      <c r="F969" s="6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12.75" customHeight="1" x14ac:dyDescent="0.2">
      <c r="A970" s="75"/>
      <c r="B970" s="6"/>
      <c r="C970" s="126"/>
      <c r="D970" s="126"/>
      <c r="E970" s="126"/>
      <c r="F970" s="6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12.75" customHeight="1" x14ac:dyDescent="0.2">
      <c r="A971" s="75"/>
      <c r="B971" s="6"/>
      <c r="C971" s="126"/>
      <c r="D971" s="126"/>
      <c r="E971" s="126"/>
      <c r="F971" s="6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12.75" customHeight="1" x14ac:dyDescent="0.2">
      <c r="A972" s="75"/>
      <c r="B972" s="6"/>
      <c r="C972" s="126"/>
      <c r="D972" s="126"/>
      <c r="E972" s="126"/>
      <c r="F972" s="6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12.75" customHeight="1" x14ac:dyDescent="0.2">
      <c r="A973" s="75"/>
      <c r="B973" s="6"/>
      <c r="C973" s="126"/>
      <c r="D973" s="126"/>
      <c r="E973" s="126"/>
      <c r="F973" s="6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12.75" customHeight="1" x14ac:dyDescent="0.2">
      <c r="A974" s="75"/>
      <c r="B974" s="6"/>
      <c r="C974" s="126"/>
      <c r="D974" s="126"/>
      <c r="E974" s="126"/>
      <c r="F974" s="6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12.75" customHeight="1" x14ac:dyDescent="0.2">
      <c r="A975" s="75"/>
      <c r="B975" s="6"/>
      <c r="C975" s="126"/>
      <c r="D975" s="126"/>
      <c r="E975" s="126"/>
      <c r="F975" s="6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12.75" customHeight="1" x14ac:dyDescent="0.2">
      <c r="A976" s="75"/>
      <c r="B976" s="6"/>
      <c r="C976" s="126"/>
      <c r="D976" s="126"/>
      <c r="E976" s="126"/>
      <c r="F976" s="6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12.75" customHeight="1" x14ac:dyDescent="0.2">
      <c r="A977" s="75"/>
      <c r="B977" s="6"/>
      <c r="C977" s="126"/>
      <c r="D977" s="126"/>
      <c r="E977" s="126"/>
      <c r="F977" s="6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12.75" customHeight="1" x14ac:dyDescent="0.2">
      <c r="A978" s="75"/>
      <c r="B978" s="6"/>
      <c r="C978" s="126"/>
      <c r="D978" s="126"/>
      <c r="E978" s="126"/>
      <c r="F978" s="6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12.75" customHeight="1" x14ac:dyDescent="0.2">
      <c r="A979" s="75"/>
      <c r="B979" s="6"/>
      <c r="C979" s="126"/>
      <c r="D979" s="126"/>
      <c r="E979" s="126"/>
      <c r="F979" s="6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12.75" customHeight="1" x14ac:dyDescent="0.2">
      <c r="A980" s="75"/>
      <c r="B980" s="6"/>
      <c r="C980" s="126"/>
      <c r="D980" s="126"/>
      <c r="E980" s="126"/>
      <c r="F980" s="6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12.75" customHeight="1" x14ac:dyDescent="0.2">
      <c r="A981" s="75"/>
      <c r="B981" s="6"/>
      <c r="C981" s="126"/>
      <c r="D981" s="126"/>
      <c r="E981" s="126"/>
      <c r="F981" s="6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12.75" customHeight="1" x14ac:dyDescent="0.2">
      <c r="A982" s="75"/>
      <c r="B982" s="6"/>
      <c r="C982" s="126"/>
      <c r="D982" s="126"/>
      <c r="E982" s="126"/>
      <c r="F982" s="6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12.75" customHeight="1" x14ac:dyDescent="0.2">
      <c r="A983" s="75"/>
      <c r="B983" s="6"/>
      <c r="C983" s="126"/>
      <c r="D983" s="126"/>
      <c r="E983" s="126"/>
      <c r="F983" s="6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12.75" customHeight="1" x14ac:dyDescent="0.2">
      <c r="A984" s="75"/>
      <c r="B984" s="6"/>
      <c r="C984" s="126"/>
      <c r="D984" s="126"/>
      <c r="E984" s="126"/>
      <c r="F984" s="6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12.75" customHeight="1" x14ac:dyDescent="0.2">
      <c r="A985" s="75"/>
      <c r="B985" s="6"/>
      <c r="C985" s="126"/>
      <c r="D985" s="126"/>
      <c r="E985" s="126"/>
      <c r="F985" s="6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12.75" customHeight="1" x14ac:dyDescent="0.2">
      <c r="A986" s="75"/>
      <c r="B986" s="6"/>
      <c r="C986" s="126"/>
      <c r="D986" s="126"/>
      <c r="E986" s="126"/>
      <c r="F986" s="6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12.75" customHeight="1" x14ac:dyDescent="0.2">
      <c r="A987" s="75"/>
      <c r="B987" s="6"/>
      <c r="C987" s="126"/>
      <c r="D987" s="126"/>
      <c r="E987" s="126"/>
      <c r="F987" s="6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12.75" customHeight="1" x14ac:dyDescent="0.2">
      <c r="A988" s="75"/>
      <c r="B988" s="6"/>
      <c r="C988" s="126"/>
      <c r="D988" s="126"/>
      <c r="E988" s="126"/>
      <c r="F988" s="6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12.75" customHeight="1" x14ac:dyDescent="0.2">
      <c r="A989" s="75"/>
      <c r="B989" s="6"/>
      <c r="C989" s="126"/>
      <c r="D989" s="126"/>
      <c r="E989" s="126"/>
      <c r="F989" s="6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12.75" customHeight="1" x14ac:dyDescent="0.2">
      <c r="A990" s="75"/>
      <c r="B990" s="6"/>
      <c r="C990" s="126"/>
      <c r="D990" s="126"/>
      <c r="E990" s="126"/>
      <c r="F990" s="6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12.75" customHeight="1" x14ac:dyDescent="0.2">
      <c r="A991" s="75"/>
      <c r="B991" s="6"/>
      <c r="C991" s="126"/>
      <c r="D991" s="126"/>
      <c r="E991" s="126"/>
      <c r="F991" s="6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12.75" customHeight="1" x14ac:dyDescent="0.2">
      <c r="A992" s="75"/>
      <c r="B992" s="6"/>
      <c r="C992" s="126"/>
      <c r="D992" s="126"/>
      <c r="E992" s="126"/>
      <c r="F992" s="6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12.75" customHeight="1" x14ac:dyDescent="0.2">
      <c r="A993" s="75"/>
      <c r="B993" s="6"/>
      <c r="C993" s="126"/>
      <c r="D993" s="126"/>
      <c r="E993" s="126"/>
      <c r="F993" s="6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12.75" customHeight="1" x14ac:dyDescent="0.2">
      <c r="A994" s="75"/>
      <c r="B994" s="6"/>
      <c r="C994" s="126"/>
      <c r="D994" s="126"/>
      <c r="E994" s="126"/>
      <c r="F994" s="6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12.75" customHeight="1" x14ac:dyDescent="0.2">
      <c r="A995" s="75"/>
      <c r="B995" s="6"/>
      <c r="C995" s="126"/>
      <c r="D995" s="126"/>
      <c r="E995" s="126"/>
      <c r="F995" s="6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12.75" customHeight="1" x14ac:dyDescent="0.2">
      <c r="A996" s="75"/>
      <c r="B996" s="6"/>
      <c r="C996" s="126"/>
      <c r="D996" s="126"/>
      <c r="E996" s="126"/>
      <c r="F996" s="6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12.75" customHeight="1" x14ac:dyDescent="0.2">
      <c r="A997" s="75"/>
      <c r="B997" s="6"/>
      <c r="C997" s="126"/>
      <c r="D997" s="126"/>
      <c r="E997" s="126"/>
      <c r="F997" s="6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12.75" customHeight="1" x14ac:dyDescent="0.2">
      <c r="A998" s="75"/>
      <c r="B998" s="6"/>
      <c r="C998" s="126"/>
      <c r="D998" s="126"/>
      <c r="E998" s="126"/>
      <c r="F998" s="6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spans="1:26" ht="12.75" customHeight="1" x14ac:dyDescent="0.2">
      <c r="A999" s="75"/>
      <c r="B999" s="6"/>
      <c r="C999" s="126"/>
      <c r="D999" s="126"/>
      <c r="E999" s="126"/>
      <c r="F999" s="6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spans="1:26" ht="12.75" customHeight="1" x14ac:dyDescent="0.2">
      <c r="A1000" s="75"/>
      <c r="B1000" s="6"/>
      <c r="C1000" s="126"/>
      <c r="D1000" s="126"/>
      <c r="E1000" s="126"/>
      <c r="F1000" s="6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sheetProtection algorithmName="SHA-512" hashValue="Jr1bDkl3zsBSPBUe8OMVc1Gp8WPqjYk0XlljrxrtfReYzZfko5twCaWOyZAvvuTqg/aGBH8sUUCSeGGBtlQ5cw==" saltValue="ZjuNbqi6YYdlC8iVCvNq5A==" spinCount="100000" sheet="1" objects="1" scenarios="1"/>
  <mergeCells count="75">
    <mergeCell ref="C60:D60"/>
    <mergeCell ref="C61:D61"/>
    <mergeCell ref="C62:D62"/>
    <mergeCell ref="C63:D63"/>
    <mergeCell ref="B64:C64"/>
    <mergeCell ref="C55:D55"/>
    <mergeCell ref="C56:D56"/>
    <mergeCell ref="C57:D57"/>
    <mergeCell ref="C58:D58"/>
    <mergeCell ref="C59:D59"/>
    <mergeCell ref="C26:D26"/>
    <mergeCell ref="E35:E39"/>
    <mergeCell ref="E43:E44"/>
    <mergeCell ref="E50:E63"/>
    <mergeCell ref="E69:E74"/>
    <mergeCell ref="C27:D27"/>
    <mergeCell ref="C28:D28"/>
    <mergeCell ref="B30:E30"/>
    <mergeCell ref="B31:E31"/>
    <mergeCell ref="E32:E33"/>
    <mergeCell ref="B41:D41"/>
    <mergeCell ref="B42:E42"/>
    <mergeCell ref="B49:E49"/>
    <mergeCell ref="C50:D50"/>
    <mergeCell ref="C52:D52"/>
    <mergeCell ref="C54:D54"/>
    <mergeCell ref="B23:B24"/>
    <mergeCell ref="C23:D23"/>
    <mergeCell ref="E23:E24"/>
    <mergeCell ref="C24:D24"/>
    <mergeCell ref="B25:E25"/>
    <mergeCell ref="B17:E17"/>
    <mergeCell ref="B18:E18"/>
    <mergeCell ref="B19:D19"/>
    <mergeCell ref="B20:D20"/>
    <mergeCell ref="B21:D21"/>
    <mergeCell ref="B10:D10"/>
    <mergeCell ref="B11:D11"/>
    <mergeCell ref="B13:E13"/>
    <mergeCell ref="C14:D14"/>
    <mergeCell ref="C15:D15"/>
    <mergeCell ref="B2:E2"/>
    <mergeCell ref="B5:E5"/>
    <mergeCell ref="B6:D6"/>
    <mergeCell ref="B7:D7"/>
    <mergeCell ref="B8:D8"/>
    <mergeCell ref="B104:C104"/>
    <mergeCell ref="B111:C111"/>
    <mergeCell ref="B112:C112"/>
    <mergeCell ref="B113:C113"/>
    <mergeCell ref="E100:E104"/>
    <mergeCell ref="E107:E108"/>
    <mergeCell ref="E111:E113"/>
    <mergeCell ref="B100:C100"/>
    <mergeCell ref="B101:C101"/>
    <mergeCell ref="B102:C102"/>
    <mergeCell ref="B106:E106"/>
    <mergeCell ref="E85:E86"/>
    <mergeCell ref="B88:D88"/>
    <mergeCell ref="B89:C89"/>
    <mergeCell ref="B91:E91"/>
    <mergeCell ref="B103:C103"/>
    <mergeCell ref="E92:E94"/>
    <mergeCell ref="D98:E98"/>
    <mergeCell ref="B99:E99"/>
    <mergeCell ref="B79:C79"/>
    <mergeCell ref="B81:C81"/>
    <mergeCell ref="B82:E82"/>
    <mergeCell ref="B83:E83"/>
    <mergeCell ref="B84:E84"/>
    <mergeCell ref="B66:C66"/>
    <mergeCell ref="B68:E68"/>
    <mergeCell ref="B76:E76"/>
    <mergeCell ref="B77:E77"/>
    <mergeCell ref="B78:C78"/>
  </mergeCells>
  <printOptions horizontalCentered="1"/>
  <pageMargins left="0.51180555555555496" right="0.51180555555555496" top="0.62986111111111098" bottom="0.62986111111111098" header="0" footer="0"/>
  <pageSetup paperSize="9" fitToHeight="0" orientation="portrait"/>
  <headerFooter>
    <oddFooter>&amp;CPágina &amp;P de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showGridLines="0" workbookViewId="0">
      <selection activeCell="B29" sqref="B29:E29"/>
    </sheetView>
  </sheetViews>
  <sheetFormatPr defaultColWidth="12.5703125" defaultRowHeight="15" customHeight="1" outlineLevelRow="2" x14ac:dyDescent="0.2"/>
  <cols>
    <col min="1" max="1" width="1.42578125" customWidth="1"/>
    <col min="2" max="2" width="55.28515625" customWidth="1"/>
    <col min="3" max="3" width="11.85546875" customWidth="1"/>
    <col min="4" max="4" width="14.7109375" customWidth="1"/>
    <col min="5" max="5" width="20" customWidth="1"/>
    <col min="6" max="6" width="15.42578125" customWidth="1"/>
    <col min="7" max="7" width="1.85546875" customWidth="1"/>
    <col min="8" max="8" width="12" customWidth="1"/>
    <col min="9" max="26" width="9.140625" customWidth="1"/>
  </cols>
  <sheetData>
    <row r="1" spans="1:26" ht="7.5" customHeight="1" x14ac:dyDescent="0.2">
      <c r="A1" s="75"/>
      <c r="B1" s="6"/>
      <c r="C1" s="126"/>
      <c r="D1" s="126"/>
      <c r="E1" s="126"/>
      <c r="F1" s="6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2.75" customHeight="1" x14ac:dyDescent="0.2">
      <c r="A2" s="75"/>
      <c r="B2" s="291" t="s">
        <v>145</v>
      </c>
      <c r="C2" s="228"/>
      <c r="D2" s="228"/>
      <c r="E2" s="229"/>
      <c r="F2" s="127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spans="1:26" ht="15" customHeight="1" x14ac:dyDescent="0.2">
      <c r="A3" s="75"/>
      <c r="B3" s="128" t="s">
        <v>146</v>
      </c>
      <c r="C3" s="126"/>
      <c r="D3" s="126"/>
      <c r="E3" s="126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5" customHeight="1" x14ac:dyDescent="0.2">
      <c r="A4" s="75"/>
      <c r="B4" s="128" t="s">
        <v>147</v>
      </c>
      <c r="C4" s="126"/>
      <c r="D4" s="126"/>
      <c r="E4" s="126"/>
      <c r="F4" s="6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5" customHeight="1" x14ac:dyDescent="0.2">
      <c r="A5" s="75"/>
      <c r="B5" s="257" t="s">
        <v>18</v>
      </c>
      <c r="C5" s="217"/>
      <c r="D5" s="217"/>
      <c r="E5" s="218"/>
      <c r="F5" s="128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5" customHeight="1" x14ac:dyDescent="0.2">
      <c r="A6" s="75"/>
      <c r="B6" s="292" t="s">
        <v>19</v>
      </c>
      <c r="C6" s="220"/>
      <c r="D6" s="210"/>
      <c r="E6" s="129" t="str">
        <f>PREENCHIMENTO!C20</f>
        <v>____/____/______</v>
      </c>
      <c r="F6" s="130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15" customHeight="1" x14ac:dyDescent="0.2">
      <c r="A7" s="75"/>
      <c r="B7" s="292" t="s">
        <v>148</v>
      </c>
      <c r="C7" s="220"/>
      <c r="D7" s="210"/>
      <c r="E7" s="131" t="s">
        <v>83</v>
      </c>
      <c r="F7" s="128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5" customHeight="1" x14ac:dyDescent="0.2">
      <c r="A8" s="75"/>
      <c r="B8" s="292" t="s">
        <v>44</v>
      </c>
      <c r="C8" s="220"/>
      <c r="D8" s="210"/>
      <c r="E8" s="131">
        <f>PREENCHIMENTO!F37</f>
        <v>0</v>
      </c>
      <c r="F8" s="128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5" customHeight="1" x14ac:dyDescent="0.2">
      <c r="A9" s="75"/>
      <c r="B9" s="79" t="s">
        <v>45</v>
      </c>
      <c r="C9" s="132"/>
      <c r="D9" s="132"/>
      <c r="E9" s="131">
        <f>PREENCHIMENTO!F38</f>
        <v>0</v>
      </c>
      <c r="F9" s="128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15" customHeight="1" x14ac:dyDescent="0.2">
      <c r="A10" s="75"/>
      <c r="B10" s="292" t="s">
        <v>46</v>
      </c>
      <c r="C10" s="220"/>
      <c r="D10" s="210"/>
      <c r="E10" s="131">
        <f>PREENCHIMENTO!F39</f>
        <v>0</v>
      </c>
      <c r="F10" s="133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15" customHeight="1" x14ac:dyDescent="0.2">
      <c r="A11" s="75"/>
      <c r="B11" s="293" t="s">
        <v>149</v>
      </c>
      <c r="C11" s="225"/>
      <c r="D11" s="235"/>
      <c r="E11" s="134">
        <f>RESUMO!D25</f>
        <v>12</v>
      </c>
      <c r="F11" s="128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6.75" customHeight="1" x14ac:dyDescent="0.2">
      <c r="A12" s="75"/>
      <c r="B12" s="6"/>
      <c r="C12" s="126"/>
      <c r="D12" s="126"/>
      <c r="E12" s="126"/>
      <c r="F12" s="6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15" customHeight="1" x14ac:dyDescent="0.2">
      <c r="A13" s="75"/>
      <c r="B13" s="257" t="s">
        <v>150</v>
      </c>
      <c r="C13" s="217"/>
      <c r="D13" s="217"/>
      <c r="E13" s="218"/>
      <c r="F13" s="128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ht="24.75" customHeight="1" x14ac:dyDescent="0.2">
      <c r="A14" s="75"/>
      <c r="B14" s="88" t="s">
        <v>151</v>
      </c>
      <c r="C14" s="294" t="s">
        <v>152</v>
      </c>
      <c r="D14" s="210"/>
      <c r="E14" s="90" t="s">
        <v>153</v>
      </c>
      <c r="F14" s="13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pans="1:26" ht="15" customHeight="1" x14ac:dyDescent="0.2">
      <c r="A15" s="6"/>
      <c r="B15" s="5" t="s">
        <v>30</v>
      </c>
      <c r="C15" s="295" t="s">
        <v>236</v>
      </c>
      <c r="D15" s="235"/>
      <c r="E15" s="134">
        <f>PREENCHIMENTO!G27</f>
        <v>68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6.75" customHeight="1" x14ac:dyDescent="0.2">
      <c r="A16" s="75"/>
      <c r="B16" s="6"/>
      <c r="C16" s="126"/>
      <c r="D16" s="126"/>
      <c r="E16" s="126"/>
      <c r="F16" s="6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15" customHeight="1" x14ac:dyDescent="0.2">
      <c r="A17" s="75"/>
      <c r="B17" s="257" t="s">
        <v>155</v>
      </c>
      <c r="C17" s="217"/>
      <c r="D17" s="217"/>
      <c r="E17" s="218"/>
      <c r="F17" s="128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15" customHeight="1" x14ac:dyDescent="0.2">
      <c r="A18" s="75"/>
      <c r="B18" s="221" t="s">
        <v>156</v>
      </c>
      <c r="C18" s="220"/>
      <c r="D18" s="220"/>
      <c r="E18" s="212"/>
      <c r="F18" s="128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15" customHeight="1" x14ac:dyDescent="0.2">
      <c r="A19" s="75"/>
      <c r="B19" s="292" t="s">
        <v>157</v>
      </c>
      <c r="C19" s="220"/>
      <c r="D19" s="210"/>
      <c r="E19" s="131" t="s">
        <v>237</v>
      </c>
      <c r="F19" s="128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15" customHeight="1" x14ac:dyDescent="0.2">
      <c r="A20" s="75"/>
      <c r="B20" s="292" t="s">
        <v>159</v>
      </c>
      <c r="C20" s="220"/>
      <c r="D20" s="210"/>
      <c r="E20" s="136">
        <f>PREENCHIMENTO!C27</f>
        <v>2466.79</v>
      </c>
      <c r="F20" s="137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6.75" customHeight="1" x14ac:dyDescent="0.2">
      <c r="A21" s="75"/>
      <c r="B21" s="138"/>
      <c r="C21" s="139"/>
      <c r="D21" s="139"/>
      <c r="E21" s="139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30.75" customHeight="1" x14ac:dyDescent="0.2">
      <c r="A22" s="75"/>
      <c r="B22" s="296" t="str">
        <f>B15</f>
        <v>Recepcionista</v>
      </c>
      <c r="C22" s="298" t="s">
        <v>160</v>
      </c>
      <c r="D22" s="232"/>
      <c r="E22" s="299" t="s">
        <v>161</v>
      </c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30" customHeight="1" x14ac:dyDescent="0.2">
      <c r="A23" s="75"/>
      <c r="B23" s="297"/>
      <c r="C23" s="300"/>
      <c r="D23" s="210"/>
      <c r="E23" s="272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 spans="1:26" ht="15" customHeight="1" x14ac:dyDescent="0.2">
      <c r="A24" s="75"/>
      <c r="B24" s="221" t="s">
        <v>162</v>
      </c>
      <c r="C24" s="220"/>
      <c r="D24" s="220"/>
      <c r="E24" s="212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 spans="1:26" ht="15" customHeight="1" outlineLevel="1" x14ac:dyDescent="0.2">
      <c r="A25" s="75"/>
      <c r="B25" s="73" t="s">
        <v>23</v>
      </c>
      <c r="C25" s="301">
        <f>E20</f>
        <v>2466.79</v>
      </c>
      <c r="D25" s="210"/>
      <c r="E25" s="140" t="s">
        <v>163</v>
      </c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15" customHeight="1" x14ac:dyDescent="0.2">
      <c r="A26" s="6"/>
      <c r="B26" s="141" t="s">
        <v>164</v>
      </c>
      <c r="C26" s="302">
        <f>C25</f>
        <v>2466.79</v>
      </c>
      <c r="D26" s="235"/>
      <c r="E26" s="142" t="s">
        <v>165</v>
      </c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spans="1:26" ht="6.75" customHeight="1" x14ac:dyDescent="0.2">
      <c r="A27" s="75"/>
      <c r="B27" s="143"/>
      <c r="C27" s="144"/>
      <c r="D27" s="144"/>
      <c r="E27" s="86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15" customHeight="1" x14ac:dyDescent="0.2">
      <c r="A28" s="75"/>
      <c r="B28" s="257" t="s">
        <v>166</v>
      </c>
      <c r="C28" s="217"/>
      <c r="D28" s="217"/>
      <c r="E28" s="218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27.75" customHeight="1" outlineLevel="1" x14ac:dyDescent="0.2">
      <c r="A29" s="75"/>
      <c r="B29" s="303" t="s">
        <v>167</v>
      </c>
      <c r="C29" s="220"/>
      <c r="D29" s="220"/>
      <c r="E29" s="212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spans="1:26" ht="15" customHeight="1" outlineLevel="1" x14ac:dyDescent="0.2">
      <c r="A30" s="75"/>
      <c r="B30" s="79" t="s">
        <v>168</v>
      </c>
      <c r="C30" s="193">
        <v>0.2</v>
      </c>
      <c r="D30" s="60">
        <f t="shared" ref="D30:D37" si="0">ROUND(C30*C$26,2)</f>
        <v>493.36</v>
      </c>
      <c r="E30" s="270" t="s">
        <v>163</v>
      </c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spans="1:26" ht="15" customHeight="1" outlineLevel="1" x14ac:dyDescent="0.2">
      <c r="A31" s="75"/>
      <c r="B31" s="79" t="s">
        <v>169</v>
      </c>
      <c r="C31" s="193">
        <v>2.5000000000000001E-2</v>
      </c>
      <c r="D31" s="60">
        <f t="shared" si="0"/>
        <v>61.67</v>
      </c>
      <c r="E31" s="272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spans="1:26" ht="15" customHeight="1" outlineLevel="1" x14ac:dyDescent="0.25">
      <c r="A32" s="75"/>
      <c r="B32" s="73" t="s">
        <v>170</v>
      </c>
      <c r="C32" s="146">
        <f>PREENCHIMENTO!C33</f>
        <v>0</v>
      </c>
      <c r="D32" s="147">
        <f t="shared" si="0"/>
        <v>0</v>
      </c>
      <c r="E32" s="140" t="s">
        <v>171</v>
      </c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spans="1:26" ht="15" customHeight="1" outlineLevel="1" x14ac:dyDescent="0.2">
      <c r="A33" s="75"/>
      <c r="B33" s="79" t="s">
        <v>172</v>
      </c>
      <c r="C33" s="193">
        <v>1.4999999999999999E-2</v>
      </c>
      <c r="D33" s="60">
        <f t="shared" si="0"/>
        <v>37</v>
      </c>
      <c r="E33" s="270" t="s">
        <v>163</v>
      </c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15" customHeight="1" outlineLevel="1" x14ac:dyDescent="0.2">
      <c r="A34" s="75"/>
      <c r="B34" s="79" t="s">
        <v>173</v>
      </c>
      <c r="C34" s="193">
        <v>0.01</v>
      </c>
      <c r="D34" s="60">
        <f t="shared" si="0"/>
        <v>24.67</v>
      </c>
      <c r="E34" s="271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15" customHeight="1" outlineLevel="1" x14ac:dyDescent="0.2">
      <c r="A35" s="75"/>
      <c r="B35" s="79" t="s">
        <v>174</v>
      </c>
      <c r="C35" s="193">
        <v>6.0000000000000001E-3</v>
      </c>
      <c r="D35" s="60">
        <f t="shared" si="0"/>
        <v>14.8</v>
      </c>
      <c r="E35" s="271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15" customHeight="1" outlineLevel="1" x14ac:dyDescent="0.2">
      <c r="A36" s="75"/>
      <c r="B36" s="79" t="s">
        <v>175</v>
      </c>
      <c r="C36" s="193">
        <v>2E-3</v>
      </c>
      <c r="D36" s="60">
        <f t="shared" si="0"/>
        <v>4.93</v>
      </c>
      <c r="E36" s="271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15" customHeight="1" outlineLevel="1" x14ac:dyDescent="0.2">
      <c r="A37" s="75"/>
      <c r="B37" s="79" t="s">
        <v>176</v>
      </c>
      <c r="C37" s="193">
        <v>0.08</v>
      </c>
      <c r="D37" s="60">
        <f t="shared" si="0"/>
        <v>197.34</v>
      </c>
      <c r="E37" s="272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15" customHeight="1" outlineLevel="1" x14ac:dyDescent="0.2">
      <c r="A38" s="75"/>
      <c r="B38" s="88" t="s">
        <v>177</v>
      </c>
      <c r="C38" s="194">
        <f t="shared" ref="C38:D38" si="1">SUM(C30:C37)</f>
        <v>0.33800000000000002</v>
      </c>
      <c r="D38" s="149">
        <f t="shared" si="1"/>
        <v>833.76999999999987</v>
      </c>
      <c r="E38" s="140" t="s">
        <v>165</v>
      </c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3" customHeight="1" outlineLevel="1" x14ac:dyDescent="0.2">
      <c r="A39" s="75"/>
      <c r="B39" s="304"/>
      <c r="C39" s="305"/>
      <c r="D39" s="305"/>
      <c r="E39" s="86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15" customHeight="1" outlineLevel="1" x14ac:dyDescent="0.2">
      <c r="A40" s="75"/>
      <c r="B40" s="221" t="s">
        <v>178</v>
      </c>
      <c r="C40" s="220"/>
      <c r="D40" s="220"/>
      <c r="E40" s="212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15" customHeight="1" outlineLevel="2" x14ac:dyDescent="0.2">
      <c r="A41" s="75"/>
      <c r="B41" s="79" t="s">
        <v>179</v>
      </c>
      <c r="C41" s="145">
        <f>1/12</f>
        <v>8.3333333333333329E-2</v>
      </c>
      <c r="D41" s="60">
        <f t="shared" ref="D41:D42" si="2">ROUND(C41*(C$26),2)</f>
        <v>205.57</v>
      </c>
      <c r="E41" s="270" t="s">
        <v>163</v>
      </c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15" customHeight="1" outlineLevel="2" x14ac:dyDescent="0.2">
      <c r="A42" s="75"/>
      <c r="B42" s="79" t="s">
        <v>180</v>
      </c>
      <c r="C42" s="145">
        <f>1/3/12</f>
        <v>2.7777777777777776E-2</v>
      </c>
      <c r="D42" s="60">
        <f t="shared" si="2"/>
        <v>68.52</v>
      </c>
      <c r="E42" s="272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15" customHeight="1" outlineLevel="2" x14ac:dyDescent="0.2">
      <c r="A43" s="75"/>
      <c r="B43" s="88" t="s">
        <v>181</v>
      </c>
      <c r="C43" s="148">
        <f t="shared" ref="C43:D43" si="3">SUM(C41:C42)</f>
        <v>0.1111111111111111</v>
      </c>
      <c r="D43" s="149">
        <f t="shared" si="3"/>
        <v>274.08999999999997</v>
      </c>
      <c r="E43" s="140" t="s">
        <v>165</v>
      </c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15" customHeight="1" outlineLevel="2" x14ac:dyDescent="0.2">
      <c r="A44" s="75"/>
      <c r="B44" s="79" t="s">
        <v>182</v>
      </c>
      <c r="C44" s="145">
        <f>C43*C38</f>
        <v>3.7555555555555557E-2</v>
      </c>
      <c r="D44" s="60">
        <f>ROUND(C26*C44,2)</f>
        <v>92.64</v>
      </c>
      <c r="E44" s="150" t="s">
        <v>163</v>
      </c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15" customHeight="1" outlineLevel="1" x14ac:dyDescent="0.2">
      <c r="A45" s="75"/>
      <c r="B45" s="88" t="s">
        <v>183</v>
      </c>
      <c r="C45" s="148">
        <f>SUM(C44+C43)</f>
        <v>0.14866666666666667</v>
      </c>
      <c r="D45" s="149">
        <f>SUM(D43:D44)</f>
        <v>366.72999999999996</v>
      </c>
      <c r="E45" s="140" t="s">
        <v>165</v>
      </c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3" customHeight="1" outlineLevel="1" x14ac:dyDescent="0.2">
      <c r="A46" s="75"/>
      <c r="B46" s="143"/>
      <c r="C46" s="144"/>
      <c r="D46" s="144"/>
      <c r="E46" s="86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15" customHeight="1" outlineLevel="1" x14ac:dyDescent="0.2">
      <c r="A47" s="75"/>
      <c r="B47" s="221" t="s">
        <v>184</v>
      </c>
      <c r="C47" s="220"/>
      <c r="D47" s="220"/>
      <c r="E47" s="212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15" customHeight="1" outlineLevel="2" x14ac:dyDescent="0.2">
      <c r="A48" s="75"/>
      <c r="B48" s="73" t="s">
        <v>47</v>
      </c>
      <c r="C48" s="269">
        <f>PREENCHIMENTO!C43*PREENCHIMENTO!C44*PREENCHIMENTO!C45</f>
        <v>0</v>
      </c>
      <c r="D48" s="210"/>
      <c r="E48" s="270" t="s">
        <v>171</v>
      </c>
      <c r="F48" s="75" t="s">
        <v>235</v>
      </c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15" customHeight="1" outlineLevel="2" x14ac:dyDescent="0.2">
      <c r="A49" s="75"/>
      <c r="B49" s="152" t="s">
        <v>185</v>
      </c>
      <c r="C49" s="153">
        <f>PREENCHIMENTO!C46</f>
        <v>0</v>
      </c>
      <c r="D49" s="147">
        <f>IF(((C25*6%)&gt;C48),(-C48),ROUND((-C25*6%),2))</f>
        <v>0</v>
      </c>
      <c r="E49" s="271"/>
      <c r="F49" s="75" t="s">
        <v>235</v>
      </c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15" customHeight="1" outlineLevel="2" x14ac:dyDescent="0.2">
      <c r="A50" s="75"/>
      <c r="B50" s="79" t="s">
        <v>53</v>
      </c>
      <c r="C50" s="269">
        <f>PREENCHIMENTO!F50*PREENCHIMENTO!F51</f>
        <v>0</v>
      </c>
      <c r="D50" s="210"/>
      <c r="E50" s="271"/>
      <c r="F50" s="75" t="s">
        <v>235</v>
      </c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15" customHeight="1" outlineLevel="2" x14ac:dyDescent="0.2">
      <c r="A51" s="75"/>
      <c r="B51" s="154" t="s">
        <v>186</v>
      </c>
      <c r="C51" s="153">
        <f>PREENCHIMENTO!F52</f>
        <v>0</v>
      </c>
      <c r="D51" s="60">
        <f>-ROUND((C50*C51),2)</f>
        <v>0</v>
      </c>
      <c r="E51" s="271"/>
      <c r="F51" s="75" t="s">
        <v>235</v>
      </c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15" customHeight="1" outlineLevel="2" x14ac:dyDescent="0.2">
      <c r="A52" s="75"/>
      <c r="B52" s="79" t="str">
        <f>PREENCHIMENTO!B55</f>
        <v>2.3.C. Outro previsto na CCT (especificar aqui)</v>
      </c>
      <c r="C52" s="269">
        <f>PREENCHIMENTO!C67</f>
        <v>0</v>
      </c>
      <c r="D52" s="210"/>
      <c r="E52" s="271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15" customHeight="1" outlineLevel="2" x14ac:dyDescent="0.2">
      <c r="A53" s="75"/>
      <c r="B53" s="79" t="str">
        <f>PREENCHIMENTO!B56</f>
        <v>2.3.C.1. Dedução - participação trabalhador no custeio (se houver)</v>
      </c>
      <c r="C53" s="269">
        <f>PREENCHIMENTO!D68</f>
        <v>0</v>
      </c>
      <c r="D53" s="210"/>
      <c r="E53" s="271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15" customHeight="1" outlineLevel="2" x14ac:dyDescent="0.2">
      <c r="A54" s="75"/>
      <c r="B54" s="79" t="str">
        <f>PREENCHIMENTO!B57</f>
        <v>2.3.D. Outro previsto na CCT (especificar aqui)</v>
      </c>
      <c r="C54" s="269">
        <f>PREENCHIMENTO!C69</f>
        <v>0</v>
      </c>
      <c r="D54" s="210"/>
      <c r="E54" s="271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15" customHeight="1" outlineLevel="2" x14ac:dyDescent="0.2">
      <c r="A55" s="75"/>
      <c r="B55" s="79" t="str">
        <f>PREENCHIMENTO!B58</f>
        <v>2.3.D.1. Dedução - participação trabalhador no custeio (se houver)</v>
      </c>
      <c r="C55" s="269">
        <f>PREENCHIMENTO!C70</f>
        <v>0</v>
      </c>
      <c r="D55" s="210"/>
      <c r="E55" s="271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15" customHeight="1" outlineLevel="2" x14ac:dyDescent="0.2">
      <c r="A56" s="75"/>
      <c r="B56" s="79" t="str">
        <f>PREENCHIMENTO!B59</f>
        <v>2.3.E. Outro previsto na CCT (especificar aqui)</v>
      </c>
      <c r="C56" s="269">
        <f>PREENCHIMENTO!C71</f>
        <v>0</v>
      </c>
      <c r="D56" s="210"/>
      <c r="E56" s="271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15" customHeight="1" outlineLevel="2" x14ac:dyDescent="0.2">
      <c r="A57" s="75"/>
      <c r="B57" s="79" t="str">
        <f>PREENCHIMENTO!B60</f>
        <v>2.3.E.1. Dedução - participação trabalhador no custeio (se houver)</v>
      </c>
      <c r="C57" s="269">
        <f>PREENCHIMENTO!C72</f>
        <v>0</v>
      </c>
      <c r="D57" s="210"/>
      <c r="E57" s="271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15" customHeight="1" outlineLevel="2" x14ac:dyDescent="0.2">
      <c r="A58" s="75"/>
      <c r="B58" s="79" t="str">
        <f>PREENCHIMENTO!B61</f>
        <v>2.3.F. Outro previsto na CCT (especificar aqui)</v>
      </c>
      <c r="C58" s="269">
        <f>PREENCHIMENTO!C73</f>
        <v>0</v>
      </c>
      <c r="D58" s="210"/>
      <c r="E58" s="271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15" customHeight="1" outlineLevel="2" x14ac:dyDescent="0.2">
      <c r="A59" s="75"/>
      <c r="B59" s="79" t="str">
        <f>PREENCHIMENTO!B62</f>
        <v>2.3.F.1. Dedução - participação trabalhador no custeio (se houver)</v>
      </c>
      <c r="C59" s="269">
        <f>PREENCHIMENTO!C74</f>
        <v>0</v>
      </c>
      <c r="D59" s="210"/>
      <c r="E59" s="271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15" customHeight="1" outlineLevel="2" x14ac:dyDescent="0.2">
      <c r="A60" s="75"/>
      <c r="B60" s="79" t="str">
        <f>PREENCHIMENTO!B63</f>
        <v>2.3.G. Outro previsto na CCT (especificar aqui)</v>
      </c>
      <c r="C60" s="269">
        <f>PREENCHIMENTO!C75</f>
        <v>0</v>
      </c>
      <c r="D60" s="210"/>
      <c r="E60" s="271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15" customHeight="1" outlineLevel="2" x14ac:dyDescent="0.2">
      <c r="A61" s="75"/>
      <c r="B61" s="79" t="str">
        <f>PREENCHIMENTO!B64</f>
        <v>2.3.G.1. Dedução - participação trabalhador no custeio (se houver)</v>
      </c>
      <c r="C61" s="269">
        <f>PREENCHIMENTO!C76</f>
        <v>0</v>
      </c>
      <c r="D61" s="210"/>
      <c r="E61" s="306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15" customHeight="1" outlineLevel="1" x14ac:dyDescent="0.2">
      <c r="A62" s="75"/>
      <c r="B62" s="273" t="s">
        <v>187</v>
      </c>
      <c r="C62" s="210"/>
      <c r="D62" s="149">
        <f>(C48+D49+C50+D51+C52-C53+C54-C55+C56-C57+C58-C59+C60-C61)</f>
        <v>0</v>
      </c>
      <c r="E62" s="142" t="s">
        <v>165</v>
      </c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3" customHeight="1" outlineLevel="1" x14ac:dyDescent="0.2">
      <c r="A63" s="75"/>
      <c r="B63" s="143"/>
      <c r="C63" s="144"/>
      <c r="D63" s="144"/>
      <c r="E63" s="15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15" customHeight="1" x14ac:dyDescent="0.2">
      <c r="A64" s="75"/>
      <c r="B64" s="274" t="s">
        <v>188</v>
      </c>
      <c r="C64" s="235"/>
      <c r="D64" s="156">
        <f>SUM(D38+D45+D62)</f>
        <v>1200.4999999999998</v>
      </c>
      <c r="E64" s="142" t="s">
        <v>165</v>
      </c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6.75" customHeight="1" x14ac:dyDescent="0.2">
      <c r="A65" s="75"/>
      <c r="B65" s="143"/>
      <c r="C65" s="144"/>
      <c r="D65" s="144"/>
      <c r="E65" s="86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15" customHeight="1" x14ac:dyDescent="0.2">
      <c r="A66" s="75"/>
      <c r="B66" s="257" t="s">
        <v>189</v>
      </c>
      <c r="C66" s="217"/>
      <c r="D66" s="217"/>
      <c r="E66" s="218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26.25" customHeight="1" outlineLevel="1" x14ac:dyDescent="0.2">
      <c r="A67" s="75"/>
      <c r="B67" s="157" t="s">
        <v>190</v>
      </c>
      <c r="C67" s="158">
        <f>1/30*7/12</f>
        <v>1.9444444444444445E-2</v>
      </c>
      <c r="D67" s="147">
        <f t="shared" ref="D67:D68" si="4">ROUND(C$26*C67,2)</f>
        <v>47.97</v>
      </c>
      <c r="E67" s="270" t="s">
        <v>163</v>
      </c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26.25" customHeight="1" outlineLevel="1" x14ac:dyDescent="0.2">
      <c r="A68" s="75"/>
      <c r="B68" s="91" t="s">
        <v>191</v>
      </c>
      <c r="C68" s="159">
        <f>C38*C67</f>
        <v>6.5722222222222224E-3</v>
      </c>
      <c r="D68" s="147">
        <f t="shared" si="4"/>
        <v>16.21</v>
      </c>
      <c r="E68" s="271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17.25" customHeight="1" outlineLevel="1" x14ac:dyDescent="0.2">
      <c r="A69" s="75"/>
      <c r="B69" s="157" t="s">
        <v>192</v>
      </c>
      <c r="C69" s="158">
        <f>1*0.08*0.4</f>
        <v>3.2000000000000001E-2</v>
      </c>
      <c r="D69" s="147">
        <f>ROUND((C$26+D43)*C69,2)</f>
        <v>87.71</v>
      </c>
      <c r="E69" s="271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27.75" customHeight="1" outlineLevel="1" x14ac:dyDescent="0.2">
      <c r="A70" s="75"/>
      <c r="B70" s="157" t="s">
        <v>193</v>
      </c>
      <c r="C70" s="159">
        <f>(1/12)*156%</f>
        <v>0.13</v>
      </c>
      <c r="D70" s="160">
        <f>ROUND((C26/12)*1.56,2)</f>
        <v>320.68</v>
      </c>
      <c r="E70" s="271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15" customHeight="1" outlineLevel="1" x14ac:dyDescent="0.2">
      <c r="A71" s="75"/>
      <c r="B71" s="157" t="s">
        <v>194</v>
      </c>
      <c r="C71" s="159">
        <f>C70*8%</f>
        <v>1.0400000000000001E-2</v>
      </c>
      <c r="D71" s="160">
        <f>ROUND(D70*C71,2)</f>
        <v>3.34</v>
      </c>
      <c r="E71" s="271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15" customHeight="1" outlineLevel="1" x14ac:dyDescent="0.2">
      <c r="A72" s="75"/>
      <c r="B72" s="157" t="s">
        <v>195</v>
      </c>
      <c r="C72" s="159">
        <f>(1*0.08*0.4)*1.56</f>
        <v>4.9920000000000006E-2</v>
      </c>
      <c r="D72" s="160">
        <f>ROUND((C$26+D43)*C72,2)</f>
        <v>136.82</v>
      </c>
      <c r="E72" s="272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15" customHeight="1" x14ac:dyDescent="0.2">
      <c r="A73" s="75"/>
      <c r="B73" s="141" t="s">
        <v>196</v>
      </c>
      <c r="C73" s="161">
        <f t="shared" ref="C73:D73" si="5">SUM(C67:C72)</f>
        <v>0.24833666666666665</v>
      </c>
      <c r="D73" s="156">
        <f t="shared" si="5"/>
        <v>612.73</v>
      </c>
      <c r="E73" s="142" t="s">
        <v>165</v>
      </c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6.75" customHeight="1" x14ac:dyDescent="0.2">
      <c r="A74" s="75"/>
      <c r="B74" s="163"/>
      <c r="C74" s="198"/>
      <c r="D74" s="308"/>
      <c r="E74" s="229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15" customHeight="1" x14ac:dyDescent="0.2">
      <c r="A75" s="75"/>
      <c r="B75" s="257" t="s">
        <v>197</v>
      </c>
      <c r="C75" s="217"/>
      <c r="D75" s="217"/>
      <c r="E75" s="218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15" customHeight="1" outlineLevel="1" x14ac:dyDescent="0.2">
      <c r="A76" s="75"/>
      <c r="B76" s="289" t="s">
        <v>198</v>
      </c>
      <c r="C76" s="210"/>
      <c r="D76" s="162">
        <f>(Uniforme!H9+Uniforme!H19)/2</f>
        <v>0</v>
      </c>
      <c r="E76" s="140" t="s">
        <v>171</v>
      </c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15" customHeight="1" x14ac:dyDescent="0.2">
      <c r="A77" s="75"/>
      <c r="B77" s="274" t="s">
        <v>200</v>
      </c>
      <c r="C77" s="235"/>
      <c r="D77" s="156">
        <f>SUM(D76)</f>
        <v>0</v>
      </c>
      <c r="E77" s="142" t="s">
        <v>165</v>
      </c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6.75" customHeight="1" x14ac:dyDescent="0.2">
      <c r="A78" s="75"/>
      <c r="B78" s="163"/>
      <c r="C78" s="138"/>
      <c r="D78" s="138"/>
      <c r="E78" s="15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13.5" customHeight="1" x14ac:dyDescent="0.2">
      <c r="A79" s="75"/>
      <c r="B79" s="277" t="s">
        <v>201</v>
      </c>
      <c r="C79" s="284"/>
      <c r="D79" s="199">
        <f>D77+D73+D64+C26</f>
        <v>4280.0199999999995</v>
      </c>
      <c r="E79" s="165" t="s">
        <v>165</v>
      </c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6.75" customHeight="1" x14ac:dyDescent="0.2">
      <c r="A80" s="75"/>
      <c r="B80" s="143"/>
      <c r="C80" s="144"/>
      <c r="D80" s="285"/>
      <c r="E80" s="229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15" customHeight="1" x14ac:dyDescent="0.2">
      <c r="A81" s="75"/>
      <c r="B81" s="257" t="s">
        <v>202</v>
      </c>
      <c r="C81" s="217"/>
      <c r="D81" s="217"/>
      <c r="E81" s="218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15" customHeight="1" x14ac:dyDescent="0.2">
      <c r="A82" s="75"/>
      <c r="B82" s="221" t="s">
        <v>203</v>
      </c>
      <c r="C82" s="220"/>
      <c r="D82" s="220"/>
      <c r="E82" s="212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15" customHeight="1" outlineLevel="1" x14ac:dyDescent="0.2">
      <c r="A83" s="75"/>
      <c r="B83" s="73" t="s">
        <v>70</v>
      </c>
      <c r="C83" s="145">
        <f>PREENCHIMENTO!C80</f>
        <v>0</v>
      </c>
      <c r="D83" s="60">
        <f>ROUND(D$79*C83,2)</f>
        <v>0</v>
      </c>
      <c r="E83" s="270" t="s">
        <v>171</v>
      </c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15" customHeight="1" outlineLevel="1" x14ac:dyDescent="0.2">
      <c r="A84" s="75"/>
      <c r="B84" s="73" t="s">
        <v>72</v>
      </c>
      <c r="C84" s="145">
        <f>PREENCHIMENTO!C81</f>
        <v>0</v>
      </c>
      <c r="D84" s="60">
        <f>ROUND((D$79+D83)*C84,2)</f>
        <v>0</v>
      </c>
      <c r="E84" s="272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15" customHeight="1" x14ac:dyDescent="0.2">
      <c r="A85" s="75"/>
      <c r="B85" s="141" t="s">
        <v>204</v>
      </c>
      <c r="C85" s="161">
        <f t="shared" ref="C85:D85" si="6">SUM(C83:C84)</f>
        <v>0</v>
      </c>
      <c r="D85" s="156">
        <f t="shared" si="6"/>
        <v>0</v>
      </c>
      <c r="E85" s="142" t="s">
        <v>165</v>
      </c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3" customHeight="1" x14ac:dyDescent="0.2">
      <c r="A86" s="75"/>
      <c r="B86" s="280"/>
      <c r="C86" s="281"/>
      <c r="D86" s="282"/>
      <c r="E86" s="15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25.5" customHeight="1" x14ac:dyDescent="0.2">
      <c r="A87" s="75"/>
      <c r="B87" s="283" t="s">
        <v>205</v>
      </c>
      <c r="C87" s="284"/>
      <c r="D87" s="166">
        <f>D79+D85</f>
        <v>4280.0199999999995</v>
      </c>
      <c r="E87" s="165" t="s">
        <v>165</v>
      </c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3" customHeight="1" x14ac:dyDescent="0.2">
      <c r="A88" s="75"/>
      <c r="B88" s="167"/>
      <c r="C88" s="168"/>
      <c r="D88" s="169"/>
      <c r="E88" s="170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spans="1:26" ht="15" customHeight="1" x14ac:dyDescent="0.2">
      <c r="A89" s="75"/>
      <c r="B89" s="257" t="s">
        <v>206</v>
      </c>
      <c r="C89" s="217"/>
      <c r="D89" s="217"/>
      <c r="E89" s="218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15" customHeight="1" outlineLevel="1" x14ac:dyDescent="0.2">
      <c r="A90" s="75"/>
      <c r="B90" s="79" t="s">
        <v>207</v>
      </c>
      <c r="C90" s="145">
        <f>PREENCHIMENTO!C85</f>
        <v>0</v>
      </c>
      <c r="D90" s="60">
        <f t="shared" ref="D90:D92" si="7">ROUND(D$94*C90,2)</f>
        <v>0</v>
      </c>
      <c r="E90" s="270" t="s">
        <v>171</v>
      </c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spans="1:26" ht="15" customHeight="1" outlineLevel="1" x14ac:dyDescent="0.2">
      <c r="A91" s="75"/>
      <c r="B91" s="79" t="s">
        <v>209</v>
      </c>
      <c r="C91" s="145">
        <f>PREENCHIMENTO!C86</f>
        <v>0</v>
      </c>
      <c r="D91" s="60">
        <f t="shared" si="7"/>
        <v>0</v>
      </c>
      <c r="E91" s="271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15" customHeight="1" outlineLevel="1" x14ac:dyDescent="0.2">
      <c r="A92" s="75"/>
      <c r="B92" s="79" t="s">
        <v>210</v>
      </c>
      <c r="C92" s="145">
        <f>PREENCHIMENTO!C87</f>
        <v>0</v>
      </c>
      <c r="D92" s="60">
        <f t="shared" si="7"/>
        <v>0</v>
      </c>
      <c r="E92" s="272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15" customHeight="1" x14ac:dyDescent="0.2">
      <c r="A93" s="174"/>
      <c r="B93" s="88" t="s">
        <v>211</v>
      </c>
      <c r="C93" s="148">
        <f t="shared" ref="C93:D93" si="8">SUM(C90:C92)</f>
        <v>0</v>
      </c>
      <c r="D93" s="149">
        <f t="shared" si="8"/>
        <v>0</v>
      </c>
      <c r="E93" s="140" t="s">
        <v>165</v>
      </c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spans="1:26" ht="9.75" hidden="1" customHeight="1" x14ac:dyDescent="0.2">
      <c r="A94" s="178"/>
      <c r="B94" s="179"/>
      <c r="C94" s="195">
        <f>1-C93</f>
        <v>1</v>
      </c>
      <c r="D94" s="181">
        <f>ROUND(D87/C94,2)</f>
        <v>4280.0200000000004</v>
      </c>
      <c r="E94" s="182"/>
      <c r="F94" s="75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</row>
    <row r="95" spans="1:26" ht="15" customHeight="1" x14ac:dyDescent="0.2">
      <c r="A95" s="75"/>
      <c r="B95" s="141" t="s">
        <v>212</v>
      </c>
      <c r="C95" s="161">
        <f t="shared" ref="C95:D95" si="9">C85+C93</f>
        <v>0</v>
      </c>
      <c r="D95" s="156">
        <f t="shared" si="9"/>
        <v>0</v>
      </c>
      <c r="E95" s="142" t="s">
        <v>165</v>
      </c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spans="1:26" ht="6.75" customHeight="1" x14ac:dyDescent="0.2">
      <c r="A96" s="75"/>
      <c r="B96" s="143"/>
      <c r="C96" s="144"/>
      <c r="D96" s="309"/>
      <c r="E96" s="310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spans="1:26" ht="15" customHeight="1" x14ac:dyDescent="0.2">
      <c r="A97" s="75"/>
      <c r="B97" s="257" t="s">
        <v>238</v>
      </c>
      <c r="C97" s="217"/>
      <c r="D97" s="217"/>
      <c r="E97" s="218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12.75" customHeight="1" x14ac:dyDescent="0.2">
      <c r="A98" s="75"/>
      <c r="B98" s="290" t="s">
        <v>214</v>
      </c>
      <c r="C98" s="210"/>
      <c r="D98" s="183">
        <f>D79+D95</f>
        <v>4280.0199999999995</v>
      </c>
      <c r="E98" s="287" t="s">
        <v>165</v>
      </c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15" customHeight="1" x14ac:dyDescent="0.2">
      <c r="A99" s="75"/>
      <c r="B99" s="289" t="s">
        <v>215</v>
      </c>
      <c r="C99" s="210"/>
      <c r="D99" s="184">
        <f>E15</f>
        <v>68</v>
      </c>
      <c r="E99" s="271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15" customHeight="1" x14ac:dyDescent="0.2">
      <c r="A100" s="75"/>
      <c r="B100" s="279" t="s">
        <v>216</v>
      </c>
      <c r="C100" s="210"/>
      <c r="D100" s="185">
        <f>D98*D99</f>
        <v>291041.36</v>
      </c>
      <c r="E100" s="271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15" customHeight="1" x14ac:dyDescent="0.2">
      <c r="A101" s="75"/>
      <c r="B101" s="279" t="s">
        <v>217</v>
      </c>
      <c r="C101" s="210"/>
      <c r="D101" s="185">
        <f>D100*12</f>
        <v>3492496.32</v>
      </c>
      <c r="E101" s="271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15" customHeight="1" x14ac:dyDescent="0.2">
      <c r="A102" s="75"/>
      <c r="B102" s="286" t="s">
        <v>218</v>
      </c>
      <c r="C102" s="235"/>
      <c r="D102" s="186">
        <f>D100*24</f>
        <v>6984992.6399999997</v>
      </c>
      <c r="E102" s="288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6.75" customHeight="1" x14ac:dyDescent="0.2">
      <c r="A103" s="75"/>
      <c r="B103" s="75"/>
      <c r="C103" s="139"/>
      <c r="D103" s="187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15" customHeight="1" x14ac:dyDescent="0.2">
      <c r="A104" s="75"/>
      <c r="B104" s="307" t="s">
        <v>219</v>
      </c>
      <c r="C104" s="217"/>
      <c r="D104" s="217"/>
      <c r="E104" s="218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15" customHeight="1" x14ac:dyDescent="0.2">
      <c r="A105" s="75"/>
      <c r="B105" s="73" t="s">
        <v>220</v>
      </c>
      <c r="C105" s="158">
        <v>8.3299999999999999E-2</v>
      </c>
      <c r="D105" s="147">
        <f t="shared" ref="D105:D108" si="10">$C$26*C105</f>
        <v>205.48360700000001</v>
      </c>
      <c r="E105" s="270" t="s">
        <v>163</v>
      </c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15" customHeight="1" x14ac:dyDescent="0.2">
      <c r="A106" s="75"/>
      <c r="B106" s="73" t="s">
        <v>221</v>
      </c>
      <c r="C106" s="158">
        <v>0.121</v>
      </c>
      <c r="D106" s="147">
        <f t="shared" si="10"/>
        <v>298.48158999999998</v>
      </c>
      <c r="E106" s="272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12.75" customHeight="1" outlineLevel="1" x14ac:dyDescent="0.2">
      <c r="A107" s="75"/>
      <c r="B107" s="188" t="s">
        <v>222</v>
      </c>
      <c r="C107" s="158">
        <f>VLOOKUP(C32,C114:D123,2,1)</f>
        <v>7.3899999999999993E-2</v>
      </c>
      <c r="D107" s="147">
        <f t="shared" si="10"/>
        <v>182.29578099999998</v>
      </c>
      <c r="E107" s="140" t="s">
        <v>171</v>
      </c>
      <c r="F107" s="75" t="s">
        <v>223</v>
      </c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12.75" customHeight="1" outlineLevel="1" x14ac:dyDescent="0.2">
      <c r="A108" s="75"/>
      <c r="B108" s="73" t="s">
        <v>224</v>
      </c>
      <c r="C108" s="158">
        <v>0.05</v>
      </c>
      <c r="D108" s="147">
        <f t="shared" si="10"/>
        <v>123.3395</v>
      </c>
      <c r="E108" s="140" t="s">
        <v>163</v>
      </c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12.75" customHeight="1" outlineLevel="1" x14ac:dyDescent="0.2">
      <c r="A109" s="75"/>
      <c r="B109" s="273" t="s">
        <v>225</v>
      </c>
      <c r="C109" s="210"/>
      <c r="D109" s="149">
        <f>SUM(D105:D108)</f>
        <v>809.60047800000007</v>
      </c>
      <c r="E109" s="287" t="s">
        <v>165</v>
      </c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15" customHeight="1" outlineLevel="1" x14ac:dyDescent="0.2">
      <c r="A110" s="75"/>
      <c r="B110" s="289" t="s">
        <v>226</v>
      </c>
      <c r="C110" s="210"/>
      <c r="D110" s="184">
        <f>D99</f>
        <v>68</v>
      </c>
      <c r="E110" s="271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15" customHeight="1" x14ac:dyDescent="0.2">
      <c r="A111" s="75"/>
      <c r="B111" s="286" t="s">
        <v>227</v>
      </c>
      <c r="C111" s="235"/>
      <c r="D111" s="189">
        <f>D109*D110</f>
        <v>55052.832504000005</v>
      </c>
      <c r="E111" s="288"/>
      <c r="F111" s="190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12.75" customHeight="1" x14ac:dyDescent="0.2">
      <c r="A112" s="75"/>
      <c r="B112" s="75"/>
      <c r="C112" s="139"/>
      <c r="D112" s="139"/>
      <c r="E112" s="139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12.75" hidden="1" customHeight="1" x14ac:dyDescent="0.2">
      <c r="A113" s="75"/>
      <c r="B113" s="75"/>
      <c r="C113" s="191" t="s">
        <v>228</v>
      </c>
      <c r="D113" s="192" t="s">
        <v>222</v>
      </c>
      <c r="E113" s="139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12.75" hidden="1" customHeight="1" x14ac:dyDescent="0.2">
      <c r="A114" s="75"/>
      <c r="B114" s="75"/>
      <c r="C114" s="158">
        <v>0</v>
      </c>
      <c r="D114" s="158">
        <v>7.3899999999999993E-2</v>
      </c>
      <c r="E114" s="139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12.75" hidden="1" customHeight="1" x14ac:dyDescent="0.2">
      <c r="A115" s="75"/>
      <c r="B115" s="75"/>
      <c r="C115" s="158">
        <v>0.01</v>
      </c>
      <c r="D115" s="158">
        <v>7.3899999999999993E-2</v>
      </c>
      <c r="E115" s="139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12.75" hidden="1" customHeight="1" x14ac:dyDescent="0.2">
      <c r="A116" s="75"/>
      <c r="B116" s="75"/>
      <c r="C116" s="158">
        <v>0.02</v>
      </c>
      <c r="D116" s="158">
        <v>7.5999999999999998E-2</v>
      </c>
      <c r="E116" s="139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12.75" hidden="1" customHeight="1" x14ac:dyDescent="0.2">
      <c r="A117" s="75"/>
      <c r="B117" s="75"/>
      <c r="C117" s="158">
        <v>0.03</v>
      </c>
      <c r="D117" s="158">
        <v>7.8200000000000006E-2</v>
      </c>
      <c r="E117" s="139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12.75" hidden="1" customHeight="1" x14ac:dyDescent="0.2">
      <c r="A118" s="75"/>
      <c r="B118" s="75"/>
      <c r="C118" s="158">
        <v>0.04</v>
      </c>
      <c r="D118" s="158">
        <v>7.8200000000000006E-2</v>
      </c>
      <c r="E118" s="139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12.75" hidden="1" customHeight="1" x14ac:dyDescent="0.2">
      <c r="A119" s="75"/>
      <c r="B119" s="75"/>
      <c r="C119" s="158">
        <v>0.05</v>
      </c>
      <c r="D119" s="158">
        <v>7.8200000000000006E-2</v>
      </c>
      <c r="E119" s="139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2.75" hidden="1" customHeight="1" x14ac:dyDescent="0.2">
      <c r="A120" s="75"/>
      <c r="B120" s="75"/>
      <c r="C120" s="158">
        <v>0.06</v>
      </c>
      <c r="D120" s="158">
        <v>7.8200000000000006E-2</v>
      </c>
      <c r="E120" s="139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12.75" hidden="1" customHeight="1" x14ac:dyDescent="0.2">
      <c r="A121" s="75"/>
      <c r="B121" s="75"/>
      <c r="C121" s="158">
        <v>7.0000000000000007E-2</v>
      </c>
      <c r="D121" s="158">
        <v>7.8200000000000006E-2</v>
      </c>
      <c r="E121" s="139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12.75" hidden="1" customHeight="1" x14ac:dyDescent="0.2">
      <c r="A122" s="75"/>
      <c r="B122" s="75"/>
      <c r="C122" s="158">
        <v>0.08</v>
      </c>
      <c r="D122" s="158">
        <v>7.8200000000000006E-2</v>
      </c>
      <c r="E122" s="139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12.75" hidden="1" customHeight="1" x14ac:dyDescent="0.2">
      <c r="A123" s="75"/>
      <c r="B123" s="75"/>
      <c r="C123" s="158">
        <v>0.09</v>
      </c>
      <c r="D123" s="158">
        <v>7.8200000000000006E-2</v>
      </c>
      <c r="E123" s="139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12.75" customHeight="1" x14ac:dyDescent="0.2">
      <c r="A124" s="75"/>
      <c r="B124" s="75"/>
      <c r="C124" s="139"/>
      <c r="D124" s="139"/>
      <c r="E124" s="139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12.75" customHeight="1" x14ac:dyDescent="0.2">
      <c r="A125" s="75"/>
      <c r="B125" s="75"/>
      <c r="C125" s="139"/>
      <c r="D125" s="139"/>
      <c r="E125" s="139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12.75" customHeight="1" x14ac:dyDescent="0.2">
      <c r="A126" s="75"/>
      <c r="B126" s="75"/>
      <c r="C126" s="139"/>
      <c r="D126" s="139"/>
      <c r="E126" s="139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12.75" customHeight="1" x14ac:dyDescent="0.2">
      <c r="A127" s="75"/>
      <c r="B127" s="75"/>
      <c r="C127" s="139"/>
      <c r="D127" s="139"/>
      <c r="E127" s="139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12.75" customHeight="1" x14ac:dyDescent="0.2">
      <c r="A128" s="75"/>
      <c r="B128" s="75"/>
      <c r="C128" s="139"/>
      <c r="D128" s="139"/>
      <c r="E128" s="139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12.75" customHeight="1" x14ac:dyDescent="0.2">
      <c r="A129" s="75"/>
      <c r="B129" s="75"/>
      <c r="C129" s="139"/>
      <c r="D129" s="139"/>
      <c r="E129" s="139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12.75" customHeight="1" x14ac:dyDescent="0.2">
      <c r="A130" s="75"/>
      <c r="B130" s="75"/>
      <c r="C130" s="139"/>
      <c r="D130" s="139"/>
      <c r="E130" s="139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12.75" customHeight="1" x14ac:dyDescent="0.2">
      <c r="A131" s="75"/>
      <c r="B131" s="75"/>
      <c r="C131" s="139"/>
      <c r="D131" s="139"/>
      <c r="E131" s="139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12.75" customHeight="1" x14ac:dyDescent="0.2">
      <c r="A132" s="75"/>
      <c r="B132" s="75"/>
      <c r="C132" s="139"/>
      <c r="D132" s="139"/>
      <c r="E132" s="139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12.75" customHeight="1" x14ac:dyDescent="0.2">
      <c r="A133" s="75"/>
      <c r="B133" s="75"/>
      <c r="C133" s="139"/>
      <c r="D133" s="139"/>
      <c r="E133" s="139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12.75" customHeight="1" x14ac:dyDescent="0.2">
      <c r="A134" s="75"/>
      <c r="B134" s="75"/>
      <c r="C134" s="139"/>
      <c r="D134" s="139"/>
      <c r="E134" s="139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12.75" customHeight="1" x14ac:dyDescent="0.2">
      <c r="A135" s="75"/>
      <c r="B135" s="75"/>
      <c r="C135" s="139"/>
      <c r="D135" s="139"/>
      <c r="E135" s="139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2.75" customHeight="1" x14ac:dyDescent="0.2">
      <c r="A136" s="75"/>
      <c r="B136" s="75"/>
      <c r="C136" s="139"/>
      <c r="D136" s="139"/>
      <c r="E136" s="139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12.75" customHeight="1" x14ac:dyDescent="0.2">
      <c r="A137" s="75"/>
      <c r="B137" s="75"/>
      <c r="C137" s="139"/>
      <c r="D137" s="139"/>
      <c r="E137" s="139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12.75" customHeight="1" x14ac:dyDescent="0.2">
      <c r="A138" s="75"/>
      <c r="B138" s="75"/>
      <c r="C138" s="139"/>
      <c r="D138" s="139"/>
      <c r="E138" s="139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12.75" customHeight="1" x14ac:dyDescent="0.2">
      <c r="A139" s="75"/>
      <c r="B139" s="75"/>
      <c r="C139" s="139"/>
      <c r="D139" s="139"/>
      <c r="E139" s="139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12.75" customHeight="1" x14ac:dyDescent="0.2">
      <c r="A140" s="75"/>
      <c r="B140" s="75"/>
      <c r="C140" s="139"/>
      <c r="D140" s="139"/>
      <c r="E140" s="139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12.75" customHeight="1" x14ac:dyDescent="0.2">
      <c r="A141" s="75"/>
      <c r="B141" s="75"/>
      <c r="C141" s="139"/>
      <c r="D141" s="139"/>
      <c r="E141" s="139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12.75" customHeight="1" x14ac:dyDescent="0.2">
      <c r="A142" s="75"/>
      <c r="B142" s="75"/>
      <c r="C142" s="139"/>
      <c r="D142" s="139"/>
      <c r="E142" s="139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12.75" customHeight="1" x14ac:dyDescent="0.2">
      <c r="A143" s="75"/>
      <c r="B143" s="75"/>
      <c r="C143" s="139"/>
      <c r="D143" s="139"/>
      <c r="E143" s="139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12.75" customHeight="1" x14ac:dyDescent="0.2">
      <c r="A144" s="75"/>
      <c r="B144" s="75"/>
      <c r="C144" s="139"/>
      <c r="D144" s="139"/>
      <c r="E144" s="139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12.75" customHeight="1" x14ac:dyDescent="0.2">
      <c r="A145" s="75"/>
      <c r="B145" s="75"/>
      <c r="C145" s="139"/>
      <c r="D145" s="139"/>
      <c r="E145" s="139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12.75" customHeight="1" x14ac:dyDescent="0.2">
      <c r="A146" s="75"/>
      <c r="B146" s="75"/>
      <c r="C146" s="139"/>
      <c r="D146" s="139"/>
      <c r="E146" s="139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12.75" customHeight="1" x14ac:dyDescent="0.2">
      <c r="A147" s="75"/>
      <c r="B147" s="75"/>
      <c r="C147" s="139"/>
      <c r="D147" s="139"/>
      <c r="E147" s="139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12.75" customHeight="1" x14ac:dyDescent="0.2">
      <c r="A148" s="75"/>
      <c r="B148" s="75"/>
      <c r="C148" s="139"/>
      <c r="D148" s="139"/>
      <c r="E148" s="139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12.75" customHeight="1" x14ac:dyDescent="0.2">
      <c r="A149" s="75"/>
      <c r="B149" s="75"/>
      <c r="C149" s="139"/>
      <c r="D149" s="139"/>
      <c r="E149" s="139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12.75" customHeight="1" x14ac:dyDescent="0.2">
      <c r="A150" s="75"/>
      <c r="B150" s="75"/>
      <c r="C150" s="139"/>
      <c r="D150" s="139"/>
      <c r="E150" s="139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12.75" customHeight="1" x14ac:dyDescent="0.2">
      <c r="A151" s="75"/>
      <c r="B151" s="75"/>
      <c r="C151" s="139"/>
      <c r="D151" s="139"/>
      <c r="E151" s="139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12.75" customHeight="1" x14ac:dyDescent="0.2">
      <c r="A152" s="75"/>
      <c r="B152" s="75"/>
      <c r="C152" s="139"/>
      <c r="D152" s="139"/>
      <c r="E152" s="139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12.75" customHeight="1" x14ac:dyDescent="0.2">
      <c r="A153" s="75"/>
      <c r="B153" s="75"/>
      <c r="C153" s="139"/>
      <c r="D153" s="139"/>
      <c r="E153" s="139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12.75" customHeight="1" x14ac:dyDescent="0.2">
      <c r="A154" s="75"/>
      <c r="B154" s="75"/>
      <c r="C154" s="139"/>
      <c r="D154" s="139"/>
      <c r="E154" s="139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12.75" customHeight="1" x14ac:dyDescent="0.2">
      <c r="A155" s="75"/>
      <c r="B155" s="75"/>
      <c r="C155" s="139"/>
      <c r="D155" s="139"/>
      <c r="E155" s="139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12.75" customHeight="1" x14ac:dyDescent="0.2">
      <c r="A156" s="75"/>
      <c r="B156" s="75"/>
      <c r="C156" s="139"/>
      <c r="D156" s="139"/>
      <c r="E156" s="139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12.75" customHeight="1" x14ac:dyDescent="0.2">
      <c r="A157" s="75"/>
      <c r="B157" s="75"/>
      <c r="C157" s="139"/>
      <c r="D157" s="139"/>
      <c r="E157" s="139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12.75" customHeight="1" x14ac:dyDescent="0.2">
      <c r="A158" s="75"/>
      <c r="B158" s="75"/>
      <c r="C158" s="139"/>
      <c r="D158" s="139"/>
      <c r="E158" s="139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12.75" customHeight="1" x14ac:dyDescent="0.2">
      <c r="A159" s="75"/>
      <c r="B159" s="75"/>
      <c r="C159" s="139"/>
      <c r="D159" s="139"/>
      <c r="E159" s="139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12.75" customHeight="1" x14ac:dyDescent="0.2">
      <c r="A160" s="75"/>
      <c r="B160" s="75"/>
      <c r="C160" s="139"/>
      <c r="D160" s="139"/>
      <c r="E160" s="139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12.75" customHeight="1" x14ac:dyDescent="0.2">
      <c r="A161" s="75"/>
      <c r="B161" s="75"/>
      <c r="C161" s="139"/>
      <c r="D161" s="139"/>
      <c r="E161" s="139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12.75" customHeight="1" x14ac:dyDescent="0.2">
      <c r="A162" s="75"/>
      <c r="B162" s="75"/>
      <c r="C162" s="139"/>
      <c r="D162" s="139"/>
      <c r="E162" s="139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12.75" customHeight="1" x14ac:dyDescent="0.2">
      <c r="A163" s="75"/>
      <c r="B163" s="75"/>
      <c r="C163" s="139"/>
      <c r="D163" s="139"/>
      <c r="E163" s="139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12.75" customHeight="1" x14ac:dyDescent="0.2">
      <c r="A164" s="75"/>
      <c r="B164" s="75"/>
      <c r="C164" s="139"/>
      <c r="D164" s="139"/>
      <c r="E164" s="139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12.75" customHeight="1" x14ac:dyDescent="0.2">
      <c r="A165" s="75"/>
      <c r="B165" s="75"/>
      <c r="C165" s="139"/>
      <c r="D165" s="139"/>
      <c r="E165" s="139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12.75" customHeight="1" x14ac:dyDescent="0.2">
      <c r="A166" s="75"/>
      <c r="B166" s="75"/>
      <c r="C166" s="139"/>
      <c r="D166" s="139"/>
      <c r="E166" s="139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12.75" customHeight="1" x14ac:dyDescent="0.2">
      <c r="A167" s="75"/>
      <c r="B167" s="75"/>
      <c r="C167" s="139"/>
      <c r="D167" s="139"/>
      <c r="E167" s="139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12.75" customHeight="1" x14ac:dyDescent="0.2">
      <c r="A168" s="75"/>
      <c r="B168" s="75"/>
      <c r="C168" s="139"/>
      <c r="D168" s="139"/>
      <c r="E168" s="139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12.75" customHeight="1" x14ac:dyDescent="0.2">
      <c r="A169" s="75"/>
      <c r="B169" s="75"/>
      <c r="C169" s="139"/>
      <c r="D169" s="139"/>
      <c r="E169" s="139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12.75" customHeight="1" x14ac:dyDescent="0.2">
      <c r="A170" s="75"/>
      <c r="B170" s="75"/>
      <c r="C170" s="139"/>
      <c r="D170" s="139"/>
      <c r="E170" s="139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12.75" customHeight="1" x14ac:dyDescent="0.2">
      <c r="A171" s="75"/>
      <c r="B171" s="75"/>
      <c r="C171" s="139"/>
      <c r="D171" s="139"/>
      <c r="E171" s="139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12.75" customHeight="1" x14ac:dyDescent="0.2">
      <c r="A172" s="75"/>
      <c r="B172" s="75"/>
      <c r="C172" s="139"/>
      <c r="D172" s="139"/>
      <c r="E172" s="139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12.75" customHeight="1" x14ac:dyDescent="0.2">
      <c r="A173" s="75"/>
      <c r="B173" s="75"/>
      <c r="C173" s="139"/>
      <c r="D173" s="139"/>
      <c r="E173" s="139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12.75" customHeight="1" x14ac:dyDescent="0.2">
      <c r="A174" s="75"/>
      <c r="B174" s="75"/>
      <c r="C174" s="139"/>
      <c r="D174" s="139"/>
      <c r="E174" s="139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12.75" customHeight="1" x14ac:dyDescent="0.2">
      <c r="A175" s="75"/>
      <c r="B175" s="75"/>
      <c r="C175" s="139"/>
      <c r="D175" s="139"/>
      <c r="E175" s="139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12.75" customHeight="1" x14ac:dyDescent="0.2">
      <c r="A176" s="75"/>
      <c r="B176" s="75"/>
      <c r="C176" s="139"/>
      <c r="D176" s="139"/>
      <c r="E176" s="139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12.75" customHeight="1" x14ac:dyDescent="0.2">
      <c r="A177" s="75"/>
      <c r="B177" s="75"/>
      <c r="C177" s="139"/>
      <c r="D177" s="139"/>
      <c r="E177" s="139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12.75" customHeight="1" x14ac:dyDescent="0.2">
      <c r="A178" s="75"/>
      <c r="B178" s="75"/>
      <c r="C178" s="139"/>
      <c r="D178" s="139"/>
      <c r="E178" s="139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12.75" customHeight="1" x14ac:dyDescent="0.2">
      <c r="A179" s="75"/>
      <c r="B179" s="75"/>
      <c r="C179" s="139"/>
      <c r="D179" s="139"/>
      <c r="E179" s="139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12.75" customHeight="1" x14ac:dyDescent="0.2">
      <c r="A180" s="75"/>
      <c r="B180" s="75"/>
      <c r="C180" s="139"/>
      <c r="D180" s="139"/>
      <c r="E180" s="139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12.75" customHeight="1" x14ac:dyDescent="0.2">
      <c r="A181" s="75"/>
      <c r="B181" s="75"/>
      <c r="C181" s="139"/>
      <c r="D181" s="139"/>
      <c r="E181" s="139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12.75" customHeight="1" x14ac:dyDescent="0.2">
      <c r="A182" s="75"/>
      <c r="B182" s="75"/>
      <c r="C182" s="139"/>
      <c r="D182" s="139"/>
      <c r="E182" s="139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12.75" customHeight="1" x14ac:dyDescent="0.2">
      <c r="A183" s="75"/>
      <c r="B183" s="75"/>
      <c r="C183" s="139"/>
      <c r="D183" s="139"/>
      <c r="E183" s="139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12.75" customHeight="1" x14ac:dyDescent="0.2">
      <c r="A184" s="75"/>
      <c r="B184" s="75"/>
      <c r="C184" s="139"/>
      <c r="D184" s="139"/>
      <c r="E184" s="139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12.75" customHeight="1" x14ac:dyDescent="0.2">
      <c r="A185" s="75"/>
      <c r="B185" s="75"/>
      <c r="C185" s="139"/>
      <c r="D185" s="139"/>
      <c r="E185" s="139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12.75" customHeight="1" x14ac:dyDescent="0.2">
      <c r="A186" s="75"/>
      <c r="B186" s="75"/>
      <c r="C186" s="139"/>
      <c r="D186" s="139"/>
      <c r="E186" s="139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12.75" customHeight="1" x14ac:dyDescent="0.2">
      <c r="A187" s="75"/>
      <c r="B187" s="75"/>
      <c r="C187" s="139"/>
      <c r="D187" s="139"/>
      <c r="E187" s="139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12.75" customHeight="1" x14ac:dyDescent="0.2">
      <c r="A188" s="75"/>
      <c r="B188" s="75"/>
      <c r="C188" s="139"/>
      <c r="D188" s="139"/>
      <c r="E188" s="139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12.75" customHeight="1" x14ac:dyDescent="0.2">
      <c r="A189" s="75"/>
      <c r="B189" s="75"/>
      <c r="C189" s="139"/>
      <c r="D189" s="139"/>
      <c r="E189" s="139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12.75" customHeight="1" x14ac:dyDescent="0.2">
      <c r="A190" s="75"/>
      <c r="B190" s="75"/>
      <c r="C190" s="139"/>
      <c r="D190" s="139"/>
      <c r="E190" s="139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12.75" customHeight="1" x14ac:dyDescent="0.2">
      <c r="A191" s="75"/>
      <c r="B191" s="75"/>
      <c r="C191" s="139"/>
      <c r="D191" s="139"/>
      <c r="E191" s="139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12.75" customHeight="1" x14ac:dyDescent="0.2">
      <c r="A192" s="75"/>
      <c r="B192" s="75"/>
      <c r="C192" s="139"/>
      <c r="D192" s="139"/>
      <c r="E192" s="139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12.75" customHeight="1" x14ac:dyDescent="0.2">
      <c r="A193" s="75"/>
      <c r="B193" s="75"/>
      <c r="C193" s="139"/>
      <c r="D193" s="139"/>
      <c r="E193" s="139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12.75" customHeight="1" x14ac:dyDescent="0.2">
      <c r="A194" s="75"/>
      <c r="B194" s="75"/>
      <c r="C194" s="139"/>
      <c r="D194" s="139"/>
      <c r="E194" s="139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12.75" customHeight="1" x14ac:dyDescent="0.2">
      <c r="A195" s="75"/>
      <c r="B195" s="75"/>
      <c r="C195" s="139"/>
      <c r="D195" s="139"/>
      <c r="E195" s="139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12.75" customHeight="1" x14ac:dyDescent="0.2">
      <c r="A196" s="75"/>
      <c r="B196" s="75"/>
      <c r="C196" s="139"/>
      <c r="D196" s="139"/>
      <c r="E196" s="139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12.75" customHeight="1" x14ac:dyDescent="0.2">
      <c r="A197" s="75"/>
      <c r="B197" s="75"/>
      <c r="C197" s="139"/>
      <c r="D197" s="139"/>
      <c r="E197" s="139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12.75" customHeight="1" x14ac:dyDescent="0.2">
      <c r="A198" s="75"/>
      <c r="B198" s="75"/>
      <c r="C198" s="139"/>
      <c r="D198" s="139"/>
      <c r="E198" s="139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12.75" customHeight="1" x14ac:dyDescent="0.2">
      <c r="A199" s="75"/>
      <c r="B199" s="75"/>
      <c r="C199" s="139"/>
      <c r="D199" s="139"/>
      <c r="E199" s="139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12.75" customHeight="1" x14ac:dyDescent="0.2">
      <c r="A200" s="75"/>
      <c r="B200" s="75"/>
      <c r="C200" s="139"/>
      <c r="D200" s="139"/>
      <c r="E200" s="139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12.75" customHeight="1" x14ac:dyDescent="0.2">
      <c r="A201" s="75"/>
      <c r="B201" s="75"/>
      <c r="C201" s="139"/>
      <c r="D201" s="139"/>
      <c r="E201" s="139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12.75" customHeight="1" x14ac:dyDescent="0.2">
      <c r="A202" s="75"/>
      <c r="B202" s="75"/>
      <c r="C202" s="139"/>
      <c r="D202" s="139"/>
      <c r="E202" s="139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12.75" customHeight="1" x14ac:dyDescent="0.2">
      <c r="A203" s="75"/>
      <c r="B203" s="75"/>
      <c r="C203" s="139"/>
      <c r="D203" s="139"/>
      <c r="E203" s="139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12.75" customHeight="1" x14ac:dyDescent="0.2">
      <c r="A204" s="75"/>
      <c r="B204" s="75"/>
      <c r="C204" s="139"/>
      <c r="D204" s="139"/>
      <c r="E204" s="139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12.75" customHeight="1" x14ac:dyDescent="0.2">
      <c r="A205" s="75"/>
      <c r="B205" s="75"/>
      <c r="C205" s="139"/>
      <c r="D205" s="139"/>
      <c r="E205" s="139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12.75" customHeight="1" x14ac:dyDescent="0.2">
      <c r="A206" s="75"/>
      <c r="B206" s="75"/>
      <c r="C206" s="139"/>
      <c r="D206" s="139"/>
      <c r="E206" s="139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12.75" customHeight="1" x14ac:dyDescent="0.2">
      <c r="A207" s="75"/>
      <c r="B207" s="75"/>
      <c r="C207" s="139"/>
      <c r="D207" s="139"/>
      <c r="E207" s="139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12.75" customHeight="1" x14ac:dyDescent="0.2">
      <c r="A208" s="75"/>
      <c r="B208" s="75"/>
      <c r="C208" s="139"/>
      <c r="D208" s="139"/>
      <c r="E208" s="139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12.75" customHeight="1" x14ac:dyDescent="0.2">
      <c r="A209" s="75"/>
      <c r="B209" s="75"/>
      <c r="C209" s="139"/>
      <c r="D209" s="139"/>
      <c r="E209" s="139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12.75" customHeight="1" x14ac:dyDescent="0.2">
      <c r="A210" s="75"/>
      <c r="B210" s="75"/>
      <c r="C210" s="139"/>
      <c r="D210" s="139"/>
      <c r="E210" s="139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12.75" customHeight="1" x14ac:dyDescent="0.2">
      <c r="A211" s="75"/>
      <c r="B211" s="75"/>
      <c r="C211" s="139"/>
      <c r="D211" s="139"/>
      <c r="E211" s="139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12.75" customHeight="1" x14ac:dyDescent="0.2">
      <c r="A212" s="75"/>
      <c r="B212" s="75"/>
      <c r="C212" s="139"/>
      <c r="D212" s="139"/>
      <c r="E212" s="139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12.75" customHeight="1" x14ac:dyDescent="0.2">
      <c r="A213" s="75"/>
      <c r="B213" s="75"/>
      <c r="C213" s="139"/>
      <c r="D213" s="139"/>
      <c r="E213" s="139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12.75" customHeight="1" x14ac:dyDescent="0.2">
      <c r="A214" s="75"/>
      <c r="B214" s="75"/>
      <c r="C214" s="139"/>
      <c r="D214" s="139"/>
      <c r="E214" s="139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12.75" customHeight="1" x14ac:dyDescent="0.2">
      <c r="A215" s="75"/>
      <c r="B215" s="75"/>
      <c r="C215" s="139"/>
      <c r="D215" s="139"/>
      <c r="E215" s="139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12.75" customHeight="1" x14ac:dyDescent="0.2">
      <c r="A216" s="75"/>
      <c r="B216" s="75"/>
      <c r="C216" s="139"/>
      <c r="D216" s="139"/>
      <c r="E216" s="139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12.75" customHeight="1" x14ac:dyDescent="0.2">
      <c r="A217" s="75"/>
      <c r="B217" s="75"/>
      <c r="C217" s="139"/>
      <c r="D217" s="139"/>
      <c r="E217" s="139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12.75" customHeight="1" x14ac:dyDescent="0.2">
      <c r="A218" s="75"/>
      <c r="B218" s="75"/>
      <c r="C218" s="139"/>
      <c r="D218" s="139"/>
      <c r="E218" s="139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12.75" customHeight="1" x14ac:dyDescent="0.2">
      <c r="A219" s="75"/>
      <c r="B219" s="75"/>
      <c r="C219" s="139"/>
      <c r="D219" s="139"/>
      <c r="E219" s="139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12.75" customHeight="1" x14ac:dyDescent="0.2">
      <c r="A220" s="75"/>
      <c r="B220" s="75"/>
      <c r="C220" s="139"/>
      <c r="D220" s="139"/>
      <c r="E220" s="139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12.75" customHeight="1" x14ac:dyDescent="0.2">
      <c r="A221" s="75"/>
      <c r="B221" s="75"/>
      <c r="C221" s="139"/>
      <c r="D221" s="139"/>
      <c r="E221" s="139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12.75" customHeight="1" x14ac:dyDescent="0.2">
      <c r="A222" s="75"/>
      <c r="B222" s="75"/>
      <c r="C222" s="139"/>
      <c r="D222" s="139"/>
      <c r="E222" s="139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12.75" customHeight="1" x14ac:dyDescent="0.2">
      <c r="A223" s="75"/>
      <c r="B223" s="75"/>
      <c r="C223" s="139"/>
      <c r="D223" s="139"/>
      <c r="E223" s="139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12.75" customHeight="1" x14ac:dyDescent="0.2">
      <c r="A224" s="75"/>
      <c r="B224" s="75"/>
      <c r="C224" s="139"/>
      <c r="D224" s="139"/>
      <c r="E224" s="139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12.75" customHeight="1" x14ac:dyDescent="0.2">
      <c r="A225" s="75"/>
      <c r="B225" s="75"/>
      <c r="C225" s="139"/>
      <c r="D225" s="139"/>
      <c r="E225" s="139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12.75" customHeight="1" x14ac:dyDescent="0.2">
      <c r="A226" s="75"/>
      <c r="B226" s="75"/>
      <c r="C226" s="139"/>
      <c r="D226" s="139"/>
      <c r="E226" s="139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12.75" customHeight="1" x14ac:dyDescent="0.2">
      <c r="A227" s="75"/>
      <c r="B227" s="75"/>
      <c r="C227" s="139"/>
      <c r="D227" s="139"/>
      <c r="E227" s="139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12.75" customHeight="1" x14ac:dyDescent="0.2">
      <c r="A228" s="75"/>
      <c r="B228" s="75"/>
      <c r="C228" s="139"/>
      <c r="D228" s="139"/>
      <c r="E228" s="139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12.75" customHeight="1" x14ac:dyDescent="0.2">
      <c r="A229" s="75"/>
      <c r="B229" s="75"/>
      <c r="C229" s="139"/>
      <c r="D229" s="139"/>
      <c r="E229" s="139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12.75" customHeight="1" x14ac:dyDescent="0.2">
      <c r="A230" s="75"/>
      <c r="B230" s="75"/>
      <c r="C230" s="139"/>
      <c r="D230" s="139"/>
      <c r="E230" s="139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12.75" customHeight="1" x14ac:dyDescent="0.2">
      <c r="A231" s="75"/>
      <c r="B231" s="75"/>
      <c r="C231" s="139"/>
      <c r="D231" s="139"/>
      <c r="E231" s="139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12.75" customHeight="1" x14ac:dyDescent="0.2">
      <c r="A232" s="75"/>
      <c r="B232" s="75"/>
      <c r="C232" s="139"/>
      <c r="D232" s="139"/>
      <c r="E232" s="139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12.75" customHeight="1" x14ac:dyDescent="0.2">
      <c r="A233" s="75"/>
      <c r="B233" s="75"/>
      <c r="C233" s="139"/>
      <c r="D233" s="139"/>
      <c r="E233" s="139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12.75" customHeight="1" x14ac:dyDescent="0.2">
      <c r="A234" s="75"/>
      <c r="B234" s="75"/>
      <c r="C234" s="139"/>
      <c r="D234" s="139"/>
      <c r="E234" s="139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12.75" customHeight="1" x14ac:dyDescent="0.2">
      <c r="A235" s="75"/>
      <c r="B235" s="75"/>
      <c r="C235" s="139"/>
      <c r="D235" s="139"/>
      <c r="E235" s="139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12.75" customHeight="1" x14ac:dyDescent="0.2">
      <c r="A236" s="75"/>
      <c r="B236" s="75"/>
      <c r="C236" s="139"/>
      <c r="D236" s="139"/>
      <c r="E236" s="139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12.75" customHeight="1" x14ac:dyDescent="0.2">
      <c r="A237" s="75"/>
      <c r="B237" s="75"/>
      <c r="C237" s="139"/>
      <c r="D237" s="139"/>
      <c r="E237" s="139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12.75" customHeight="1" x14ac:dyDescent="0.2">
      <c r="A238" s="75"/>
      <c r="B238" s="75"/>
      <c r="C238" s="139"/>
      <c r="D238" s="139"/>
      <c r="E238" s="139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12.75" customHeight="1" x14ac:dyDescent="0.2">
      <c r="A239" s="75"/>
      <c r="B239" s="75"/>
      <c r="C239" s="139"/>
      <c r="D239" s="139"/>
      <c r="E239" s="139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12.75" customHeight="1" x14ac:dyDescent="0.2">
      <c r="A240" s="75"/>
      <c r="B240" s="75"/>
      <c r="C240" s="139"/>
      <c r="D240" s="139"/>
      <c r="E240" s="139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12.75" customHeight="1" x14ac:dyDescent="0.2">
      <c r="A241" s="75"/>
      <c r="B241" s="75"/>
      <c r="C241" s="139"/>
      <c r="D241" s="139"/>
      <c r="E241" s="139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12.75" customHeight="1" x14ac:dyDescent="0.2">
      <c r="A242" s="75"/>
      <c r="B242" s="75"/>
      <c r="C242" s="139"/>
      <c r="D242" s="139"/>
      <c r="E242" s="139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12.75" customHeight="1" x14ac:dyDescent="0.2">
      <c r="A243" s="75"/>
      <c r="B243" s="75"/>
      <c r="C243" s="139"/>
      <c r="D243" s="139"/>
      <c r="E243" s="139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12.75" customHeight="1" x14ac:dyDescent="0.2">
      <c r="A244" s="75"/>
      <c r="B244" s="75"/>
      <c r="C244" s="139"/>
      <c r="D244" s="139"/>
      <c r="E244" s="139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12.75" customHeight="1" x14ac:dyDescent="0.2">
      <c r="A245" s="75"/>
      <c r="B245" s="75"/>
      <c r="C245" s="139"/>
      <c r="D245" s="139"/>
      <c r="E245" s="139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12.75" customHeight="1" x14ac:dyDescent="0.2">
      <c r="A246" s="75"/>
      <c r="B246" s="75"/>
      <c r="C246" s="139"/>
      <c r="D246" s="139"/>
      <c r="E246" s="139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12.75" customHeight="1" x14ac:dyDescent="0.2">
      <c r="A247" s="75"/>
      <c r="B247" s="75"/>
      <c r="C247" s="139"/>
      <c r="D247" s="139"/>
      <c r="E247" s="139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12.75" customHeight="1" x14ac:dyDescent="0.2">
      <c r="A248" s="75"/>
      <c r="B248" s="75"/>
      <c r="C248" s="139"/>
      <c r="D248" s="139"/>
      <c r="E248" s="139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12.75" customHeight="1" x14ac:dyDescent="0.2">
      <c r="A249" s="75"/>
      <c r="B249" s="75"/>
      <c r="C249" s="139"/>
      <c r="D249" s="139"/>
      <c r="E249" s="139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12.75" customHeight="1" x14ac:dyDescent="0.2">
      <c r="A250" s="75"/>
      <c r="B250" s="75"/>
      <c r="C250" s="139"/>
      <c r="D250" s="139"/>
      <c r="E250" s="139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12.75" customHeight="1" x14ac:dyDescent="0.2">
      <c r="A251" s="75"/>
      <c r="B251" s="75"/>
      <c r="C251" s="139"/>
      <c r="D251" s="139"/>
      <c r="E251" s="139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12.75" customHeight="1" x14ac:dyDescent="0.2">
      <c r="A252" s="75"/>
      <c r="B252" s="75"/>
      <c r="C252" s="139"/>
      <c r="D252" s="139"/>
      <c r="E252" s="139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12.75" customHeight="1" x14ac:dyDescent="0.2">
      <c r="A253" s="75"/>
      <c r="B253" s="75"/>
      <c r="C253" s="139"/>
      <c r="D253" s="139"/>
      <c r="E253" s="139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12.75" customHeight="1" x14ac:dyDescent="0.2">
      <c r="A254" s="75"/>
      <c r="B254" s="75"/>
      <c r="C254" s="139"/>
      <c r="D254" s="139"/>
      <c r="E254" s="139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12.75" customHeight="1" x14ac:dyDescent="0.2">
      <c r="A255" s="75"/>
      <c r="B255" s="75"/>
      <c r="C255" s="139"/>
      <c r="D255" s="139"/>
      <c r="E255" s="139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12.75" customHeight="1" x14ac:dyDescent="0.2">
      <c r="A256" s="75"/>
      <c r="B256" s="75"/>
      <c r="C256" s="139"/>
      <c r="D256" s="139"/>
      <c r="E256" s="139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12.75" customHeight="1" x14ac:dyDescent="0.2">
      <c r="A257" s="75"/>
      <c r="B257" s="75"/>
      <c r="C257" s="139"/>
      <c r="D257" s="139"/>
      <c r="E257" s="139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12.75" customHeight="1" x14ac:dyDescent="0.2">
      <c r="A258" s="75"/>
      <c r="B258" s="75"/>
      <c r="C258" s="139"/>
      <c r="D258" s="139"/>
      <c r="E258" s="139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12.75" customHeight="1" x14ac:dyDescent="0.2">
      <c r="A259" s="75"/>
      <c r="B259" s="75"/>
      <c r="C259" s="139"/>
      <c r="D259" s="139"/>
      <c r="E259" s="139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12.75" customHeight="1" x14ac:dyDescent="0.2">
      <c r="A260" s="75"/>
      <c r="B260" s="75"/>
      <c r="C260" s="139"/>
      <c r="D260" s="139"/>
      <c r="E260" s="139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12.75" customHeight="1" x14ac:dyDescent="0.2">
      <c r="A261" s="75"/>
      <c r="B261" s="75"/>
      <c r="C261" s="139"/>
      <c r="D261" s="139"/>
      <c r="E261" s="139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12.75" customHeight="1" x14ac:dyDescent="0.2">
      <c r="A262" s="75"/>
      <c r="B262" s="75"/>
      <c r="C262" s="139"/>
      <c r="D262" s="139"/>
      <c r="E262" s="139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12.75" customHeight="1" x14ac:dyDescent="0.2">
      <c r="A263" s="75"/>
      <c r="B263" s="75"/>
      <c r="C263" s="139"/>
      <c r="D263" s="139"/>
      <c r="E263" s="139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12.75" customHeight="1" x14ac:dyDescent="0.2">
      <c r="A264" s="75"/>
      <c r="B264" s="75"/>
      <c r="C264" s="139"/>
      <c r="D264" s="139"/>
      <c r="E264" s="139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2.75" customHeight="1" x14ac:dyDescent="0.2">
      <c r="A265" s="75"/>
      <c r="B265" s="75"/>
      <c r="C265" s="139"/>
      <c r="D265" s="139"/>
      <c r="E265" s="139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12.75" customHeight="1" x14ac:dyDescent="0.2">
      <c r="A266" s="75"/>
      <c r="B266" s="75"/>
      <c r="C266" s="139"/>
      <c r="D266" s="139"/>
      <c r="E266" s="139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12.75" customHeight="1" x14ac:dyDescent="0.2">
      <c r="A267" s="75"/>
      <c r="B267" s="75"/>
      <c r="C267" s="139"/>
      <c r="D267" s="139"/>
      <c r="E267" s="139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12.75" customHeight="1" x14ac:dyDescent="0.2">
      <c r="A268" s="75"/>
      <c r="B268" s="75"/>
      <c r="C268" s="139"/>
      <c r="D268" s="139"/>
      <c r="E268" s="139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12.75" customHeight="1" x14ac:dyDescent="0.2">
      <c r="A269" s="75"/>
      <c r="B269" s="75"/>
      <c r="C269" s="139"/>
      <c r="D269" s="139"/>
      <c r="E269" s="139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12.75" customHeight="1" x14ac:dyDescent="0.2">
      <c r="A270" s="75"/>
      <c r="B270" s="75"/>
      <c r="C270" s="139"/>
      <c r="D270" s="139"/>
      <c r="E270" s="139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12.75" customHeight="1" x14ac:dyDescent="0.2">
      <c r="A271" s="75"/>
      <c r="B271" s="75"/>
      <c r="C271" s="139"/>
      <c r="D271" s="139"/>
      <c r="E271" s="139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12.75" customHeight="1" x14ac:dyDescent="0.2">
      <c r="A272" s="75"/>
      <c r="B272" s="75"/>
      <c r="C272" s="139"/>
      <c r="D272" s="139"/>
      <c r="E272" s="139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12.75" customHeight="1" x14ac:dyDescent="0.2">
      <c r="A273" s="75"/>
      <c r="B273" s="75"/>
      <c r="C273" s="139"/>
      <c r="D273" s="139"/>
      <c r="E273" s="139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12.75" customHeight="1" x14ac:dyDescent="0.2">
      <c r="A274" s="75"/>
      <c r="B274" s="75"/>
      <c r="C274" s="139"/>
      <c r="D274" s="139"/>
      <c r="E274" s="139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12.75" customHeight="1" x14ac:dyDescent="0.2">
      <c r="A275" s="75"/>
      <c r="B275" s="75"/>
      <c r="C275" s="139"/>
      <c r="D275" s="139"/>
      <c r="E275" s="139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12.75" customHeight="1" x14ac:dyDescent="0.2">
      <c r="A276" s="75"/>
      <c r="B276" s="75"/>
      <c r="C276" s="139"/>
      <c r="D276" s="139"/>
      <c r="E276" s="139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12.75" customHeight="1" x14ac:dyDescent="0.2">
      <c r="A277" s="75"/>
      <c r="B277" s="75"/>
      <c r="C277" s="139"/>
      <c r="D277" s="139"/>
      <c r="E277" s="139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12.75" customHeight="1" x14ac:dyDescent="0.2">
      <c r="A278" s="75"/>
      <c r="B278" s="75"/>
      <c r="C278" s="139"/>
      <c r="D278" s="139"/>
      <c r="E278" s="139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12.75" customHeight="1" x14ac:dyDescent="0.2">
      <c r="A279" s="75"/>
      <c r="B279" s="75"/>
      <c r="C279" s="139"/>
      <c r="D279" s="139"/>
      <c r="E279" s="139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12.75" customHeight="1" x14ac:dyDescent="0.2">
      <c r="A280" s="75"/>
      <c r="B280" s="75"/>
      <c r="C280" s="139"/>
      <c r="D280" s="139"/>
      <c r="E280" s="139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12.75" customHeight="1" x14ac:dyDescent="0.2">
      <c r="A281" s="75"/>
      <c r="B281" s="75"/>
      <c r="C281" s="139"/>
      <c r="D281" s="139"/>
      <c r="E281" s="139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12.75" customHeight="1" x14ac:dyDescent="0.2">
      <c r="A282" s="75"/>
      <c r="B282" s="75"/>
      <c r="C282" s="139"/>
      <c r="D282" s="139"/>
      <c r="E282" s="139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12.75" customHeight="1" x14ac:dyDescent="0.2">
      <c r="A283" s="75"/>
      <c r="B283" s="75"/>
      <c r="C283" s="139"/>
      <c r="D283" s="139"/>
      <c r="E283" s="139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2.75" customHeight="1" x14ac:dyDescent="0.2">
      <c r="A284" s="75"/>
      <c r="B284" s="75"/>
      <c r="C284" s="139"/>
      <c r="D284" s="139"/>
      <c r="E284" s="139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2.75" customHeight="1" x14ac:dyDescent="0.2">
      <c r="A285" s="75"/>
      <c r="B285" s="75"/>
      <c r="C285" s="139"/>
      <c r="D285" s="139"/>
      <c r="E285" s="139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12.75" customHeight="1" x14ac:dyDescent="0.2">
      <c r="A286" s="75"/>
      <c r="B286" s="75"/>
      <c r="C286" s="139"/>
      <c r="D286" s="139"/>
      <c r="E286" s="139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12.75" customHeight="1" x14ac:dyDescent="0.2">
      <c r="A287" s="75"/>
      <c r="B287" s="75"/>
      <c r="C287" s="139"/>
      <c r="D287" s="139"/>
      <c r="E287" s="139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12.75" customHeight="1" x14ac:dyDescent="0.2">
      <c r="A288" s="75"/>
      <c r="B288" s="75"/>
      <c r="C288" s="139"/>
      <c r="D288" s="139"/>
      <c r="E288" s="139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12.75" customHeight="1" x14ac:dyDescent="0.2">
      <c r="A289" s="75"/>
      <c r="B289" s="75"/>
      <c r="C289" s="139"/>
      <c r="D289" s="139"/>
      <c r="E289" s="139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12.75" customHeight="1" x14ac:dyDescent="0.2">
      <c r="A290" s="75"/>
      <c r="B290" s="75"/>
      <c r="C290" s="139"/>
      <c r="D290" s="139"/>
      <c r="E290" s="139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12.75" customHeight="1" x14ac:dyDescent="0.2">
      <c r="A291" s="75"/>
      <c r="B291" s="75"/>
      <c r="C291" s="139"/>
      <c r="D291" s="139"/>
      <c r="E291" s="139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12.75" customHeight="1" x14ac:dyDescent="0.2">
      <c r="A292" s="75"/>
      <c r="B292" s="75"/>
      <c r="C292" s="139"/>
      <c r="D292" s="139"/>
      <c r="E292" s="139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12.75" customHeight="1" x14ac:dyDescent="0.2">
      <c r="A293" s="75"/>
      <c r="B293" s="75"/>
      <c r="C293" s="139"/>
      <c r="D293" s="139"/>
      <c r="E293" s="139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12.75" customHeight="1" x14ac:dyDescent="0.2">
      <c r="A294" s="75"/>
      <c r="B294" s="75"/>
      <c r="C294" s="139"/>
      <c r="D294" s="139"/>
      <c r="E294" s="139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12.75" customHeight="1" x14ac:dyDescent="0.2">
      <c r="A295" s="75"/>
      <c r="B295" s="75"/>
      <c r="C295" s="139"/>
      <c r="D295" s="139"/>
      <c r="E295" s="139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12.75" customHeight="1" x14ac:dyDescent="0.2">
      <c r="A296" s="75"/>
      <c r="B296" s="75"/>
      <c r="C296" s="139"/>
      <c r="D296" s="139"/>
      <c r="E296" s="139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12.75" customHeight="1" x14ac:dyDescent="0.2">
      <c r="A297" s="75"/>
      <c r="B297" s="75"/>
      <c r="C297" s="139"/>
      <c r="D297" s="139"/>
      <c r="E297" s="139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12.75" customHeight="1" x14ac:dyDescent="0.2">
      <c r="A298" s="75"/>
      <c r="B298" s="75"/>
      <c r="C298" s="139"/>
      <c r="D298" s="139"/>
      <c r="E298" s="139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12.75" customHeight="1" x14ac:dyDescent="0.2">
      <c r="A299" s="75"/>
      <c r="B299" s="75"/>
      <c r="C299" s="139"/>
      <c r="D299" s="139"/>
      <c r="E299" s="139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12.75" customHeight="1" x14ac:dyDescent="0.2">
      <c r="A300" s="75"/>
      <c r="B300" s="75"/>
      <c r="C300" s="139"/>
      <c r="D300" s="139"/>
      <c r="E300" s="139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12.75" customHeight="1" x14ac:dyDescent="0.2">
      <c r="A301" s="75"/>
      <c r="B301" s="75"/>
      <c r="C301" s="139"/>
      <c r="D301" s="139"/>
      <c r="E301" s="139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12.75" customHeight="1" x14ac:dyDescent="0.2">
      <c r="A302" s="75"/>
      <c r="B302" s="75"/>
      <c r="C302" s="139"/>
      <c r="D302" s="139"/>
      <c r="E302" s="139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2.75" customHeight="1" x14ac:dyDescent="0.2">
      <c r="A303" s="75"/>
      <c r="B303" s="75"/>
      <c r="C303" s="139"/>
      <c r="D303" s="139"/>
      <c r="E303" s="139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2.75" customHeight="1" x14ac:dyDescent="0.2">
      <c r="A304" s="75"/>
      <c r="B304" s="75"/>
      <c r="C304" s="139"/>
      <c r="D304" s="139"/>
      <c r="E304" s="139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12.75" customHeight="1" x14ac:dyDescent="0.2">
      <c r="A305" s="75"/>
      <c r="B305" s="75"/>
      <c r="C305" s="139"/>
      <c r="D305" s="139"/>
      <c r="E305" s="139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12.75" customHeight="1" x14ac:dyDescent="0.2">
      <c r="A306" s="75"/>
      <c r="B306" s="75"/>
      <c r="C306" s="139"/>
      <c r="D306" s="139"/>
      <c r="E306" s="139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12.75" customHeight="1" x14ac:dyDescent="0.2">
      <c r="A307" s="75"/>
      <c r="B307" s="75"/>
      <c r="C307" s="139"/>
      <c r="D307" s="139"/>
      <c r="E307" s="139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12.75" customHeight="1" x14ac:dyDescent="0.2">
      <c r="A308" s="75"/>
      <c r="B308" s="75"/>
      <c r="C308" s="139"/>
      <c r="D308" s="139"/>
      <c r="E308" s="139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12.75" customHeight="1" x14ac:dyDescent="0.2">
      <c r="A309" s="75"/>
      <c r="B309" s="75"/>
      <c r="C309" s="139"/>
      <c r="D309" s="139"/>
      <c r="E309" s="139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12.75" customHeight="1" x14ac:dyDescent="0.2">
      <c r="A310" s="75"/>
      <c r="B310" s="75"/>
      <c r="C310" s="139"/>
      <c r="D310" s="139"/>
      <c r="E310" s="139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12.75" customHeight="1" x14ac:dyDescent="0.2">
      <c r="A311" s="75"/>
      <c r="B311" s="75"/>
      <c r="C311" s="139"/>
      <c r="D311" s="139"/>
      <c r="E311" s="139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12.75" customHeight="1" x14ac:dyDescent="0.2">
      <c r="A312" s="75"/>
      <c r="B312" s="75"/>
      <c r="C312" s="139"/>
      <c r="D312" s="139"/>
      <c r="E312" s="139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12.75" customHeight="1" x14ac:dyDescent="0.2">
      <c r="A313" s="75"/>
      <c r="B313" s="75"/>
      <c r="C313" s="139"/>
      <c r="D313" s="139"/>
      <c r="E313" s="139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12.75" customHeight="1" x14ac:dyDescent="0.2">
      <c r="A314" s="75"/>
      <c r="B314" s="75"/>
      <c r="C314" s="139"/>
      <c r="D314" s="139"/>
      <c r="E314" s="139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12.75" customHeight="1" x14ac:dyDescent="0.2">
      <c r="A315" s="75"/>
      <c r="B315" s="75"/>
      <c r="C315" s="139"/>
      <c r="D315" s="139"/>
      <c r="E315" s="139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12.75" customHeight="1" x14ac:dyDescent="0.2">
      <c r="A316" s="75"/>
      <c r="B316" s="75"/>
      <c r="C316" s="139"/>
      <c r="D316" s="139"/>
      <c r="E316" s="139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12.75" customHeight="1" x14ac:dyDescent="0.2">
      <c r="A317" s="75"/>
      <c r="B317" s="75"/>
      <c r="C317" s="139"/>
      <c r="D317" s="139"/>
      <c r="E317" s="139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12.75" customHeight="1" x14ac:dyDescent="0.2">
      <c r="A318" s="75"/>
      <c r="B318" s="75"/>
      <c r="C318" s="139"/>
      <c r="D318" s="139"/>
      <c r="E318" s="139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12.75" customHeight="1" x14ac:dyDescent="0.2">
      <c r="A319" s="75"/>
      <c r="B319" s="75"/>
      <c r="C319" s="139"/>
      <c r="D319" s="139"/>
      <c r="E319" s="139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12.75" customHeight="1" x14ac:dyDescent="0.2">
      <c r="A320" s="75"/>
      <c r="B320" s="75"/>
      <c r="C320" s="139"/>
      <c r="D320" s="139"/>
      <c r="E320" s="139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12.75" customHeight="1" x14ac:dyDescent="0.2">
      <c r="A321" s="75"/>
      <c r="B321" s="75"/>
      <c r="C321" s="139"/>
      <c r="D321" s="139"/>
      <c r="E321" s="139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12.75" customHeight="1" x14ac:dyDescent="0.2">
      <c r="A322" s="75"/>
      <c r="B322" s="75"/>
      <c r="C322" s="139"/>
      <c r="D322" s="139"/>
      <c r="E322" s="139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12.75" customHeight="1" x14ac:dyDescent="0.2">
      <c r="A323" s="75"/>
      <c r="B323" s="75"/>
      <c r="C323" s="139"/>
      <c r="D323" s="139"/>
      <c r="E323" s="139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12.75" customHeight="1" x14ac:dyDescent="0.2">
      <c r="A324" s="75"/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12.75" customHeight="1" x14ac:dyDescent="0.2">
      <c r="A325" s="75"/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12.75" customHeight="1" x14ac:dyDescent="0.2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12.75" customHeight="1" x14ac:dyDescent="0.2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12.75" customHeight="1" x14ac:dyDescent="0.2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12.75" customHeight="1" x14ac:dyDescent="0.2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12.75" customHeight="1" x14ac:dyDescent="0.2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12.75" customHeight="1" x14ac:dyDescent="0.2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12.75" customHeight="1" x14ac:dyDescent="0.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12.75" customHeight="1" x14ac:dyDescent="0.2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12.75" customHeight="1" x14ac:dyDescent="0.2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12.75" customHeight="1" x14ac:dyDescent="0.2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12.75" customHeight="1" x14ac:dyDescent="0.2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12.75" customHeight="1" x14ac:dyDescent="0.2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12.75" customHeight="1" x14ac:dyDescent="0.2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12.75" customHeight="1" x14ac:dyDescent="0.2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12.75" customHeight="1" x14ac:dyDescent="0.2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12.75" customHeight="1" x14ac:dyDescent="0.2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12.75" customHeight="1" x14ac:dyDescent="0.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12.75" customHeight="1" x14ac:dyDescent="0.2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12.75" customHeight="1" x14ac:dyDescent="0.2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12.75" customHeight="1" x14ac:dyDescent="0.2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12.75" customHeight="1" x14ac:dyDescent="0.2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12.75" customHeight="1" x14ac:dyDescent="0.2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12.75" customHeight="1" x14ac:dyDescent="0.2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12.75" customHeight="1" x14ac:dyDescent="0.2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12.75" customHeight="1" x14ac:dyDescent="0.2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12.75" customHeight="1" x14ac:dyDescent="0.2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12.75" customHeight="1" x14ac:dyDescent="0.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12.75" customHeight="1" x14ac:dyDescent="0.2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12.75" customHeight="1" x14ac:dyDescent="0.2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12.75" customHeight="1" x14ac:dyDescent="0.2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12.75" customHeight="1" x14ac:dyDescent="0.2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12.75" customHeight="1" x14ac:dyDescent="0.2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12.75" customHeight="1" x14ac:dyDescent="0.2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12.75" customHeight="1" x14ac:dyDescent="0.2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12.75" customHeight="1" x14ac:dyDescent="0.2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12.75" customHeight="1" x14ac:dyDescent="0.2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12.75" customHeight="1" x14ac:dyDescent="0.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12.75" customHeight="1" x14ac:dyDescent="0.2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12.75" customHeight="1" x14ac:dyDescent="0.2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12.75" customHeight="1" x14ac:dyDescent="0.2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12.75" customHeight="1" x14ac:dyDescent="0.2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12.75" customHeight="1" x14ac:dyDescent="0.2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12.75" customHeight="1" x14ac:dyDescent="0.2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12.75" customHeight="1" x14ac:dyDescent="0.2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12.75" customHeight="1" x14ac:dyDescent="0.2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12.75" customHeight="1" x14ac:dyDescent="0.2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12.75" customHeight="1" x14ac:dyDescent="0.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12.75" customHeight="1" x14ac:dyDescent="0.2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12.75" customHeight="1" x14ac:dyDescent="0.2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12.75" customHeight="1" x14ac:dyDescent="0.2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12.75" customHeight="1" x14ac:dyDescent="0.2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12.75" customHeight="1" x14ac:dyDescent="0.2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12.75" customHeight="1" x14ac:dyDescent="0.2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12.75" customHeight="1" x14ac:dyDescent="0.2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12.75" customHeight="1" x14ac:dyDescent="0.2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12.75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12.75" customHeight="1" x14ac:dyDescent="0.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12.75" customHeight="1" x14ac:dyDescent="0.2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12.75" customHeight="1" x14ac:dyDescent="0.2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12.75" customHeight="1" x14ac:dyDescent="0.2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12.75" customHeight="1" x14ac:dyDescent="0.2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12.75" customHeight="1" x14ac:dyDescent="0.2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12.75" customHeight="1" x14ac:dyDescent="0.2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12.75" customHeight="1" x14ac:dyDescent="0.2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12.75" customHeight="1" x14ac:dyDescent="0.2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12.75" customHeight="1" x14ac:dyDescent="0.2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12.75" customHeight="1" x14ac:dyDescent="0.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12.75" customHeight="1" x14ac:dyDescent="0.2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12.75" customHeight="1" x14ac:dyDescent="0.2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12.75" customHeight="1" x14ac:dyDescent="0.2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12.75" customHeight="1" x14ac:dyDescent="0.2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12.75" customHeight="1" x14ac:dyDescent="0.2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12.75" customHeight="1" x14ac:dyDescent="0.2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12.75" customHeight="1" x14ac:dyDescent="0.2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12.75" customHeight="1" x14ac:dyDescent="0.2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12.75" customHeight="1" x14ac:dyDescent="0.2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12.75" customHeight="1" x14ac:dyDescent="0.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12.75" customHeight="1" x14ac:dyDescent="0.2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12.75" customHeight="1" x14ac:dyDescent="0.2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12.75" customHeight="1" x14ac:dyDescent="0.2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12.75" customHeight="1" x14ac:dyDescent="0.2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12.75" customHeight="1" x14ac:dyDescent="0.2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12.75" customHeight="1" x14ac:dyDescent="0.2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12.75" customHeight="1" x14ac:dyDescent="0.2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12.75" customHeight="1" x14ac:dyDescent="0.2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12.75" customHeight="1" x14ac:dyDescent="0.2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12.75" customHeight="1" x14ac:dyDescent="0.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12.75" customHeight="1" x14ac:dyDescent="0.2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12.75" customHeight="1" x14ac:dyDescent="0.2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12.75" customHeight="1" x14ac:dyDescent="0.2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12.75" customHeight="1" x14ac:dyDescent="0.2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12.75" customHeight="1" x14ac:dyDescent="0.2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12.75" customHeight="1" x14ac:dyDescent="0.2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12.75" customHeight="1" x14ac:dyDescent="0.2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12.75" customHeight="1" x14ac:dyDescent="0.2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12.75" customHeight="1" x14ac:dyDescent="0.2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12.75" customHeight="1" x14ac:dyDescent="0.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12.75" customHeight="1" x14ac:dyDescent="0.2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12.75" customHeight="1" x14ac:dyDescent="0.2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12.75" customHeight="1" x14ac:dyDescent="0.2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12.75" customHeight="1" x14ac:dyDescent="0.2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12.75" customHeight="1" x14ac:dyDescent="0.2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12.75" customHeight="1" x14ac:dyDescent="0.2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12.75" customHeight="1" x14ac:dyDescent="0.2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12.75" customHeight="1" x14ac:dyDescent="0.2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12.75" customHeight="1" x14ac:dyDescent="0.2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12.75" customHeigh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12.75" customHeight="1" x14ac:dyDescent="0.2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12.75" customHeight="1" x14ac:dyDescent="0.2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12.75" customHeight="1" x14ac:dyDescent="0.2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12.75" customHeight="1" x14ac:dyDescent="0.2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12.75" customHeight="1" x14ac:dyDescent="0.2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12.75" customHeight="1" x14ac:dyDescent="0.2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12.75" customHeight="1" x14ac:dyDescent="0.2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12.75" customHeight="1" x14ac:dyDescent="0.2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12.75" customHeight="1" x14ac:dyDescent="0.2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12.75" customHeight="1" x14ac:dyDescent="0.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12.75" customHeight="1" x14ac:dyDescent="0.2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12.75" customHeight="1" x14ac:dyDescent="0.2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12.75" customHeight="1" x14ac:dyDescent="0.2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12.75" customHeight="1" x14ac:dyDescent="0.2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12.75" customHeight="1" x14ac:dyDescent="0.2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12.75" customHeight="1" x14ac:dyDescent="0.2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12.75" customHeight="1" x14ac:dyDescent="0.2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12.75" customHeight="1" x14ac:dyDescent="0.2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12.75" customHeight="1" x14ac:dyDescent="0.2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12.75" customHeight="1" x14ac:dyDescent="0.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12.75" customHeight="1" x14ac:dyDescent="0.2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12.75" customHeight="1" x14ac:dyDescent="0.2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12.75" customHeight="1" x14ac:dyDescent="0.2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12.75" customHeight="1" x14ac:dyDescent="0.2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12.75" customHeight="1" x14ac:dyDescent="0.2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12.75" customHeight="1" x14ac:dyDescent="0.2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12.75" customHeight="1" x14ac:dyDescent="0.2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12.75" customHeight="1" x14ac:dyDescent="0.2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12.75" customHeight="1" x14ac:dyDescent="0.2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12.75" customHeight="1" x14ac:dyDescent="0.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12.75" customHeight="1" x14ac:dyDescent="0.2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12.75" customHeight="1" x14ac:dyDescent="0.2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12.75" customHeight="1" x14ac:dyDescent="0.2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12.75" customHeight="1" x14ac:dyDescent="0.2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12.75" customHeight="1" x14ac:dyDescent="0.2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12.75" customHeight="1" x14ac:dyDescent="0.2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12.75" customHeight="1" x14ac:dyDescent="0.2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12.75" customHeight="1" x14ac:dyDescent="0.2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12.75" customHeight="1" x14ac:dyDescent="0.2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12.75" customHeight="1" x14ac:dyDescent="0.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12.75" customHeight="1" x14ac:dyDescent="0.2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12.75" customHeight="1" x14ac:dyDescent="0.2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12.75" customHeight="1" x14ac:dyDescent="0.2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12.75" customHeight="1" x14ac:dyDescent="0.2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12.75" customHeigh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12.75" customHeight="1" x14ac:dyDescent="0.2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12.75" customHeight="1" x14ac:dyDescent="0.2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12.75" customHeight="1" x14ac:dyDescent="0.2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12.75" customHeight="1" x14ac:dyDescent="0.2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12.75" customHeight="1" x14ac:dyDescent="0.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12.75" customHeight="1" x14ac:dyDescent="0.2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12.75" customHeight="1" x14ac:dyDescent="0.2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12.75" customHeight="1" x14ac:dyDescent="0.2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12.75" customHeight="1" x14ac:dyDescent="0.2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12.75" customHeight="1" x14ac:dyDescent="0.2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12.75" customHeight="1" x14ac:dyDescent="0.2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12.75" customHeight="1" x14ac:dyDescent="0.2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12.75" customHeight="1" x14ac:dyDescent="0.2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12.75" customHeight="1" x14ac:dyDescent="0.2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12.75" customHeight="1" x14ac:dyDescent="0.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12.75" customHeight="1" x14ac:dyDescent="0.2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12.75" customHeight="1" x14ac:dyDescent="0.2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12.75" customHeight="1" x14ac:dyDescent="0.2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12.75" customHeight="1" x14ac:dyDescent="0.2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12.75" customHeight="1" x14ac:dyDescent="0.2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12.75" customHeight="1" x14ac:dyDescent="0.2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12.75" customHeight="1" x14ac:dyDescent="0.2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12.75" customHeight="1" x14ac:dyDescent="0.2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12.75" customHeight="1" x14ac:dyDescent="0.2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12.75" customHeight="1" x14ac:dyDescent="0.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12.75" customHeight="1" x14ac:dyDescent="0.2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12.75" customHeight="1" x14ac:dyDescent="0.2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12.75" customHeight="1" x14ac:dyDescent="0.2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12.75" customHeight="1" x14ac:dyDescent="0.2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12.75" customHeight="1" x14ac:dyDescent="0.2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12.75" customHeight="1" x14ac:dyDescent="0.2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12.75" customHeight="1" x14ac:dyDescent="0.2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12.75" customHeight="1" x14ac:dyDescent="0.2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12.75" customHeight="1" x14ac:dyDescent="0.2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12.75" customHeight="1" x14ac:dyDescent="0.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12.75" customHeight="1" x14ac:dyDescent="0.2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12.75" customHeight="1" x14ac:dyDescent="0.2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12.75" customHeight="1" x14ac:dyDescent="0.2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12.75" customHeight="1" x14ac:dyDescent="0.2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12.75" customHeight="1" x14ac:dyDescent="0.2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12.75" customHeight="1" x14ac:dyDescent="0.2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12.75" customHeight="1" x14ac:dyDescent="0.2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12.75" customHeight="1" x14ac:dyDescent="0.2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12.75" customHeight="1" x14ac:dyDescent="0.2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12.75" customHeight="1" x14ac:dyDescent="0.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12.75" customHeight="1" x14ac:dyDescent="0.2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12.75" customHeight="1" x14ac:dyDescent="0.2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12.75" customHeight="1" x14ac:dyDescent="0.2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12.75" customHeight="1" x14ac:dyDescent="0.2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12.75" customHeight="1" x14ac:dyDescent="0.2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12.75" customHeight="1" x14ac:dyDescent="0.2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12.75" customHeight="1" x14ac:dyDescent="0.2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12.75" customHeight="1" x14ac:dyDescent="0.2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12.75" customHeight="1" x14ac:dyDescent="0.2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12.75" customHeight="1" x14ac:dyDescent="0.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12.75" customHeight="1" x14ac:dyDescent="0.2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12.75" customHeight="1" x14ac:dyDescent="0.2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12.75" customHeight="1" x14ac:dyDescent="0.2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12.75" customHeight="1" x14ac:dyDescent="0.2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12.75" customHeight="1" x14ac:dyDescent="0.2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12.75" customHeight="1" x14ac:dyDescent="0.2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12.75" customHeight="1" x14ac:dyDescent="0.2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12.75" customHeight="1" x14ac:dyDescent="0.2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12.75" customHeight="1" x14ac:dyDescent="0.2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12.75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12.75" customHeight="1" x14ac:dyDescent="0.2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12.75" customHeight="1" x14ac:dyDescent="0.2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12.75" customHeight="1" x14ac:dyDescent="0.2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12.75" customHeight="1" x14ac:dyDescent="0.2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12.75" customHeight="1" x14ac:dyDescent="0.2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12.75" customHeight="1" x14ac:dyDescent="0.2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12.75" customHeight="1" x14ac:dyDescent="0.2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12.75" customHeight="1" x14ac:dyDescent="0.2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12.75" customHeight="1" x14ac:dyDescent="0.2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12.75" customHeight="1" x14ac:dyDescent="0.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12.75" customHeight="1" x14ac:dyDescent="0.2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12.75" customHeight="1" x14ac:dyDescent="0.2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12.75" customHeight="1" x14ac:dyDescent="0.2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12.75" customHeight="1" x14ac:dyDescent="0.2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12.75" customHeigh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12.75" customHeight="1" x14ac:dyDescent="0.2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12.75" customHeight="1" x14ac:dyDescent="0.2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12.75" customHeight="1" x14ac:dyDescent="0.2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12.75" customHeight="1" x14ac:dyDescent="0.2">
      <c r="A561" s="75"/>
      <c r="B561" s="6"/>
      <c r="C561" s="126"/>
      <c r="D561" s="126"/>
      <c r="E561" s="126"/>
      <c r="F561" s="6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12.75" customHeight="1" x14ac:dyDescent="0.2">
      <c r="A562" s="75"/>
      <c r="B562" s="6"/>
      <c r="C562" s="126"/>
      <c r="D562" s="126"/>
      <c r="E562" s="126"/>
      <c r="F562" s="6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12.75" customHeight="1" x14ac:dyDescent="0.2">
      <c r="A563" s="75"/>
      <c r="B563" s="6"/>
      <c r="C563" s="126"/>
      <c r="D563" s="126"/>
      <c r="E563" s="126"/>
      <c r="F563" s="6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12.75" customHeight="1" x14ac:dyDescent="0.2">
      <c r="A564" s="75"/>
      <c r="B564" s="6"/>
      <c r="C564" s="126"/>
      <c r="D564" s="126"/>
      <c r="E564" s="126"/>
      <c r="F564" s="6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12.75" customHeight="1" x14ac:dyDescent="0.2">
      <c r="A565" s="75"/>
      <c r="B565" s="6"/>
      <c r="C565" s="126"/>
      <c r="D565" s="126"/>
      <c r="E565" s="126"/>
      <c r="F565" s="6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12.75" customHeight="1" x14ac:dyDescent="0.2">
      <c r="A566" s="75"/>
      <c r="B566" s="6"/>
      <c r="C566" s="126"/>
      <c r="D566" s="126"/>
      <c r="E566" s="126"/>
      <c r="F566" s="6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12.75" customHeight="1" x14ac:dyDescent="0.2">
      <c r="A567" s="75"/>
      <c r="B567" s="6"/>
      <c r="C567" s="126"/>
      <c r="D567" s="126"/>
      <c r="E567" s="126"/>
      <c r="F567" s="6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12.75" customHeight="1" x14ac:dyDescent="0.2">
      <c r="A568" s="75"/>
      <c r="B568" s="6"/>
      <c r="C568" s="126"/>
      <c r="D568" s="126"/>
      <c r="E568" s="126"/>
      <c r="F568" s="6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12.75" customHeight="1" x14ac:dyDescent="0.2">
      <c r="A569" s="75"/>
      <c r="B569" s="6"/>
      <c r="C569" s="126"/>
      <c r="D569" s="126"/>
      <c r="E569" s="126"/>
      <c r="F569" s="6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12.75" customHeight="1" x14ac:dyDescent="0.2">
      <c r="A570" s="75"/>
      <c r="B570" s="6"/>
      <c r="C570" s="126"/>
      <c r="D570" s="126"/>
      <c r="E570" s="126"/>
      <c r="F570" s="6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12.75" customHeight="1" x14ac:dyDescent="0.2">
      <c r="A571" s="75"/>
      <c r="B571" s="6"/>
      <c r="C571" s="126"/>
      <c r="D571" s="126"/>
      <c r="E571" s="126"/>
      <c r="F571" s="6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12.75" customHeight="1" x14ac:dyDescent="0.2">
      <c r="A572" s="75"/>
      <c r="B572" s="6"/>
      <c r="C572" s="126"/>
      <c r="D572" s="126"/>
      <c r="E572" s="126"/>
      <c r="F572" s="6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12.75" customHeight="1" x14ac:dyDescent="0.2">
      <c r="A573" s="75"/>
      <c r="B573" s="6"/>
      <c r="C573" s="126"/>
      <c r="D573" s="126"/>
      <c r="E573" s="126"/>
      <c r="F573" s="6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12.75" customHeight="1" x14ac:dyDescent="0.2">
      <c r="A574" s="75"/>
      <c r="B574" s="6"/>
      <c r="C574" s="126"/>
      <c r="D574" s="126"/>
      <c r="E574" s="126"/>
      <c r="F574" s="6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12.75" customHeight="1" x14ac:dyDescent="0.2">
      <c r="A575" s="75"/>
      <c r="B575" s="6"/>
      <c r="C575" s="126"/>
      <c r="D575" s="126"/>
      <c r="E575" s="126"/>
      <c r="F575" s="6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12.75" customHeight="1" x14ac:dyDescent="0.2">
      <c r="A576" s="75"/>
      <c r="B576" s="6"/>
      <c r="C576" s="126"/>
      <c r="D576" s="126"/>
      <c r="E576" s="126"/>
      <c r="F576" s="6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12.75" customHeight="1" x14ac:dyDescent="0.2">
      <c r="A577" s="75"/>
      <c r="B577" s="6"/>
      <c r="C577" s="126"/>
      <c r="D577" s="126"/>
      <c r="E577" s="126"/>
      <c r="F577" s="6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12.75" customHeight="1" x14ac:dyDescent="0.2">
      <c r="A578" s="75"/>
      <c r="B578" s="6"/>
      <c r="C578" s="126"/>
      <c r="D578" s="126"/>
      <c r="E578" s="126"/>
      <c r="F578" s="6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12.75" customHeight="1" x14ac:dyDescent="0.2">
      <c r="A579" s="75"/>
      <c r="B579" s="6"/>
      <c r="C579" s="126"/>
      <c r="D579" s="126"/>
      <c r="E579" s="126"/>
      <c r="F579" s="6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12.75" customHeight="1" x14ac:dyDescent="0.2">
      <c r="A580" s="75"/>
      <c r="B580" s="6"/>
      <c r="C580" s="126"/>
      <c r="D580" s="126"/>
      <c r="E580" s="126"/>
      <c r="F580" s="6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12.75" customHeight="1" x14ac:dyDescent="0.2">
      <c r="A581" s="75"/>
      <c r="B581" s="6"/>
      <c r="C581" s="126"/>
      <c r="D581" s="126"/>
      <c r="E581" s="126"/>
      <c r="F581" s="6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12.75" customHeight="1" x14ac:dyDescent="0.2">
      <c r="A582" s="75"/>
      <c r="B582" s="6"/>
      <c r="C582" s="126"/>
      <c r="D582" s="126"/>
      <c r="E582" s="126"/>
      <c r="F582" s="6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12.75" customHeight="1" x14ac:dyDescent="0.2">
      <c r="A583" s="75"/>
      <c r="B583" s="6"/>
      <c r="C583" s="126"/>
      <c r="D583" s="126"/>
      <c r="E583" s="126"/>
      <c r="F583" s="6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12.75" customHeight="1" x14ac:dyDescent="0.2">
      <c r="A584" s="75"/>
      <c r="B584" s="6"/>
      <c r="C584" s="126"/>
      <c r="D584" s="126"/>
      <c r="E584" s="126"/>
      <c r="F584" s="6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12.75" customHeight="1" x14ac:dyDescent="0.2">
      <c r="A585" s="75"/>
      <c r="B585" s="6"/>
      <c r="C585" s="126"/>
      <c r="D585" s="126"/>
      <c r="E585" s="126"/>
      <c r="F585" s="6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12.75" customHeight="1" x14ac:dyDescent="0.2">
      <c r="A586" s="75"/>
      <c r="B586" s="6"/>
      <c r="C586" s="126"/>
      <c r="D586" s="126"/>
      <c r="E586" s="126"/>
      <c r="F586" s="6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12.75" customHeight="1" x14ac:dyDescent="0.2">
      <c r="A587" s="75"/>
      <c r="B587" s="6"/>
      <c r="C587" s="126"/>
      <c r="D587" s="126"/>
      <c r="E587" s="126"/>
      <c r="F587" s="6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12.75" customHeight="1" x14ac:dyDescent="0.2">
      <c r="A588" s="75"/>
      <c r="B588" s="6"/>
      <c r="C588" s="126"/>
      <c r="D588" s="126"/>
      <c r="E588" s="126"/>
      <c r="F588" s="6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12.75" customHeight="1" x14ac:dyDescent="0.2">
      <c r="A589" s="75"/>
      <c r="B589" s="6"/>
      <c r="C589" s="126"/>
      <c r="D589" s="126"/>
      <c r="E589" s="126"/>
      <c r="F589" s="6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12.75" customHeight="1" x14ac:dyDescent="0.2">
      <c r="A590" s="75"/>
      <c r="B590" s="6"/>
      <c r="C590" s="126"/>
      <c r="D590" s="126"/>
      <c r="E590" s="126"/>
      <c r="F590" s="6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12.75" customHeight="1" x14ac:dyDescent="0.2">
      <c r="A591" s="75"/>
      <c r="B591" s="6"/>
      <c r="C591" s="126"/>
      <c r="D591" s="126"/>
      <c r="E591" s="126"/>
      <c r="F591" s="6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12.75" customHeight="1" x14ac:dyDescent="0.2">
      <c r="A592" s="75"/>
      <c r="B592" s="6"/>
      <c r="C592" s="126"/>
      <c r="D592" s="126"/>
      <c r="E592" s="126"/>
      <c r="F592" s="6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12.75" customHeight="1" x14ac:dyDescent="0.2">
      <c r="A593" s="75"/>
      <c r="B593" s="6"/>
      <c r="C593" s="126"/>
      <c r="D593" s="126"/>
      <c r="E593" s="126"/>
      <c r="F593" s="6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12.75" customHeight="1" x14ac:dyDescent="0.2">
      <c r="A594" s="75"/>
      <c r="B594" s="6"/>
      <c r="C594" s="126"/>
      <c r="D594" s="126"/>
      <c r="E594" s="126"/>
      <c r="F594" s="6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12.75" customHeight="1" x14ac:dyDescent="0.2">
      <c r="A595" s="75"/>
      <c r="B595" s="6"/>
      <c r="C595" s="126"/>
      <c r="D595" s="126"/>
      <c r="E595" s="126"/>
      <c r="F595" s="6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12.75" customHeight="1" x14ac:dyDescent="0.2">
      <c r="A596" s="75"/>
      <c r="B596" s="6"/>
      <c r="C596" s="126"/>
      <c r="D596" s="126"/>
      <c r="E596" s="126"/>
      <c r="F596" s="6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12.75" customHeight="1" x14ac:dyDescent="0.2">
      <c r="A597" s="75"/>
      <c r="B597" s="6"/>
      <c r="C597" s="126"/>
      <c r="D597" s="126"/>
      <c r="E597" s="126"/>
      <c r="F597" s="6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12.75" customHeight="1" x14ac:dyDescent="0.2">
      <c r="A598" s="75"/>
      <c r="B598" s="6"/>
      <c r="C598" s="126"/>
      <c r="D598" s="126"/>
      <c r="E598" s="126"/>
      <c r="F598" s="6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12.75" customHeight="1" x14ac:dyDescent="0.2">
      <c r="A599" s="75"/>
      <c r="B599" s="6"/>
      <c r="C599" s="126"/>
      <c r="D599" s="126"/>
      <c r="E599" s="126"/>
      <c r="F599" s="6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12.75" customHeight="1" x14ac:dyDescent="0.2">
      <c r="A600" s="75"/>
      <c r="B600" s="6"/>
      <c r="C600" s="126"/>
      <c r="D600" s="126"/>
      <c r="E600" s="126"/>
      <c r="F600" s="6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12.75" customHeight="1" x14ac:dyDescent="0.2">
      <c r="A601" s="75"/>
      <c r="B601" s="6"/>
      <c r="C601" s="126"/>
      <c r="D601" s="126"/>
      <c r="E601" s="126"/>
      <c r="F601" s="6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12.75" customHeight="1" x14ac:dyDescent="0.2">
      <c r="A602" s="75"/>
      <c r="B602" s="6"/>
      <c r="C602" s="126"/>
      <c r="D602" s="126"/>
      <c r="E602" s="126"/>
      <c r="F602" s="6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12.75" customHeight="1" x14ac:dyDescent="0.2">
      <c r="A603" s="75"/>
      <c r="B603" s="6"/>
      <c r="C603" s="126"/>
      <c r="D603" s="126"/>
      <c r="E603" s="126"/>
      <c r="F603" s="6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12.75" customHeight="1" x14ac:dyDescent="0.2">
      <c r="A604" s="75"/>
      <c r="B604" s="6"/>
      <c r="C604" s="126"/>
      <c r="D604" s="126"/>
      <c r="E604" s="126"/>
      <c r="F604" s="6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12.75" customHeight="1" x14ac:dyDescent="0.2">
      <c r="A605" s="75"/>
      <c r="B605" s="6"/>
      <c r="C605" s="126"/>
      <c r="D605" s="126"/>
      <c r="E605" s="126"/>
      <c r="F605" s="6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12.75" customHeight="1" x14ac:dyDescent="0.2">
      <c r="A606" s="75"/>
      <c r="B606" s="6"/>
      <c r="C606" s="126"/>
      <c r="D606" s="126"/>
      <c r="E606" s="126"/>
      <c r="F606" s="6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12.75" customHeight="1" x14ac:dyDescent="0.2">
      <c r="A607" s="75"/>
      <c r="B607" s="6"/>
      <c r="C607" s="126"/>
      <c r="D607" s="126"/>
      <c r="E607" s="126"/>
      <c r="F607" s="6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12.75" customHeight="1" x14ac:dyDescent="0.2">
      <c r="A608" s="75"/>
      <c r="B608" s="6"/>
      <c r="C608" s="126"/>
      <c r="D608" s="126"/>
      <c r="E608" s="126"/>
      <c r="F608" s="6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12.75" customHeight="1" x14ac:dyDescent="0.2">
      <c r="A609" s="75"/>
      <c r="B609" s="6"/>
      <c r="C609" s="126"/>
      <c r="D609" s="126"/>
      <c r="E609" s="126"/>
      <c r="F609" s="6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12.75" customHeight="1" x14ac:dyDescent="0.2">
      <c r="A610" s="75"/>
      <c r="B610" s="6"/>
      <c r="C610" s="126"/>
      <c r="D610" s="126"/>
      <c r="E610" s="126"/>
      <c r="F610" s="6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12.75" customHeight="1" x14ac:dyDescent="0.2">
      <c r="A611" s="75"/>
      <c r="B611" s="6"/>
      <c r="C611" s="126"/>
      <c r="D611" s="126"/>
      <c r="E611" s="126"/>
      <c r="F611" s="6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12.75" customHeight="1" x14ac:dyDescent="0.2">
      <c r="A612" s="75"/>
      <c r="B612" s="6"/>
      <c r="C612" s="126"/>
      <c r="D612" s="126"/>
      <c r="E612" s="126"/>
      <c r="F612" s="6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12.75" customHeight="1" x14ac:dyDescent="0.2">
      <c r="A613" s="75"/>
      <c r="B613" s="6"/>
      <c r="C613" s="126"/>
      <c r="D613" s="126"/>
      <c r="E613" s="126"/>
      <c r="F613" s="6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12.75" customHeight="1" x14ac:dyDescent="0.2">
      <c r="A614" s="75"/>
      <c r="B614" s="6"/>
      <c r="C614" s="126"/>
      <c r="D614" s="126"/>
      <c r="E614" s="126"/>
      <c r="F614" s="6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12.75" customHeight="1" x14ac:dyDescent="0.2">
      <c r="A615" s="75"/>
      <c r="B615" s="6"/>
      <c r="C615" s="126"/>
      <c r="D615" s="126"/>
      <c r="E615" s="126"/>
      <c r="F615" s="6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12.75" customHeight="1" x14ac:dyDescent="0.2">
      <c r="A616" s="75"/>
      <c r="B616" s="6"/>
      <c r="C616" s="126"/>
      <c r="D616" s="126"/>
      <c r="E616" s="126"/>
      <c r="F616" s="6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12.75" customHeight="1" x14ac:dyDescent="0.2">
      <c r="A617" s="75"/>
      <c r="B617" s="6"/>
      <c r="C617" s="126"/>
      <c r="D617" s="126"/>
      <c r="E617" s="126"/>
      <c r="F617" s="6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12.75" customHeight="1" x14ac:dyDescent="0.2">
      <c r="A618" s="75"/>
      <c r="B618" s="6"/>
      <c r="C618" s="126"/>
      <c r="D618" s="126"/>
      <c r="E618" s="126"/>
      <c r="F618" s="6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12.75" customHeight="1" x14ac:dyDescent="0.2">
      <c r="A619" s="75"/>
      <c r="B619" s="6"/>
      <c r="C619" s="126"/>
      <c r="D619" s="126"/>
      <c r="E619" s="126"/>
      <c r="F619" s="6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12.75" customHeight="1" x14ac:dyDescent="0.2">
      <c r="A620" s="75"/>
      <c r="B620" s="6"/>
      <c r="C620" s="126"/>
      <c r="D620" s="126"/>
      <c r="E620" s="126"/>
      <c r="F620" s="6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12.75" customHeight="1" x14ac:dyDescent="0.2">
      <c r="A621" s="75"/>
      <c r="B621" s="6"/>
      <c r="C621" s="126"/>
      <c r="D621" s="126"/>
      <c r="E621" s="126"/>
      <c r="F621" s="6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12.75" customHeight="1" x14ac:dyDescent="0.2">
      <c r="A622" s="75"/>
      <c r="B622" s="6"/>
      <c r="C622" s="126"/>
      <c r="D622" s="126"/>
      <c r="E622" s="126"/>
      <c r="F622" s="6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12.75" customHeight="1" x14ac:dyDescent="0.2">
      <c r="A623" s="75"/>
      <c r="B623" s="6"/>
      <c r="C623" s="126"/>
      <c r="D623" s="126"/>
      <c r="E623" s="126"/>
      <c r="F623" s="6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12.75" customHeight="1" x14ac:dyDescent="0.2">
      <c r="A624" s="75"/>
      <c r="B624" s="6"/>
      <c r="C624" s="126"/>
      <c r="D624" s="126"/>
      <c r="E624" s="126"/>
      <c r="F624" s="6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12.75" customHeight="1" x14ac:dyDescent="0.2">
      <c r="A625" s="75"/>
      <c r="B625" s="6"/>
      <c r="C625" s="126"/>
      <c r="D625" s="126"/>
      <c r="E625" s="126"/>
      <c r="F625" s="6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12.75" customHeight="1" x14ac:dyDescent="0.2">
      <c r="A626" s="75"/>
      <c r="B626" s="6"/>
      <c r="C626" s="126"/>
      <c r="D626" s="126"/>
      <c r="E626" s="126"/>
      <c r="F626" s="6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12.75" customHeight="1" x14ac:dyDescent="0.2">
      <c r="A627" s="75"/>
      <c r="B627" s="6"/>
      <c r="C627" s="126"/>
      <c r="D627" s="126"/>
      <c r="E627" s="126"/>
      <c r="F627" s="6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12.75" customHeight="1" x14ac:dyDescent="0.2">
      <c r="A628" s="75"/>
      <c r="B628" s="6"/>
      <c r="C628" s="126"/>
      <c r="D628" s="126"/>
      <c r="E628" s="126"/>
      <c r="F628" s="6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12.75" customHeight="1" x14ac:dyDescent="0.2">
      <c r="A629" s="75"/>
      <c r="B629" s="6"/>
      <c r="C629" s="126"/>
      <c r="D629" s="126"/>
      <c r="E629" s="126"/>
      <c r="F629" s="6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12.75" customHeight="1" x14ac:dyDescent="0.2">
      <c r="A630" s="75"/>
      <c r="B630" s="6"/>
      <c r="C630" s="126"/>
      <c r="D630" s="126"/>
      <c r="E630" s="126"/>
      <c r="F630" s="6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12.75" customHeight="1" x14ac:dyDescent="0.2">
      <c r="A631" s="75"/>
      <c r="B631" s="6"/>
      <c r="C631" s="126"/>
      <c r="D631" s="126"/>
      <c r="E631" s="126"/>
      <c r="F631" s="6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12.75" customHeight="1" x14ac:dyDescent="0.2">
      <c r="A632" s="75"/>
      <c r="B632" s="6"/>
      <c r="C632" s="126"/>
      <c r="D632" s="126"/>
      <c r="E632" s="126"/>
      <c r="F632" s="6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12.75" customHeight="1" x14ac:dyDescent="0.2">
      <c r="A633" s="75"/>
      <c r="B633" s="6"/>
      <c r="C633" s="126"/>
      <c r="D633" s="126"/>
      <c r="E633" s="126"/>
      <c r="F633" s="6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12.75" customHeight="1" x14ac:dyDescent="0.2">
      <c r="A634" s="75"/>
      <c r="B634" s="6"/>
      <c r="C634" s="126"/>
      <c r="D634" s="126"/>
      <c r="E634" s="126"/>
      <c r="F634" s="6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12.75" customHeight="1" x14ac:dyDescent="0.2">
      <c r="A635" s="75"/>
      <c r="B635" s="6"/>
      <c r="C635" s="126"/>
      <c r="D635" s="126"/>
      <c r="E635" s="126"/>
      <c r="F635" s="6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12.75" customHeight="1" x14ac:dyDescent="0.2">
      <c r="A636" s="75"/>
      <c r="B636" s="6"/>
      <c r="C636" s="126"/>
      <c r="D636" s="126"/>
      <c r="E636" s="126"/>
      <c r="F636" s="6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12.75" customHeight="1" x14ac:dyDescent="0.2">
      <c r="A637" s="75"/>
      <c r="B637" s="6"/>
      <c r="C637" s="126"/>
      <c r="D637" s="126"/>
      <c r="E637" s="126"/>
      <c r="F637" s="6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12.75" customHeight="1" x14ac:dyDescent="0.2">
      <c r="A638" s="75"/>
      <c r="B638" s="6"/>
      <c r="C638" s="126"/>
      <c r="D638" s="126"/>
      <c r="E638" s="126"/>
      <c r="F638" s="6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12.75" customHeight="1" x14ac:dyDescent="0.2">
      <c r="A639" s="75"/>
      <c r="B639" s="6"/>
      <c r="C639" s="126"/>
      <c r="D639" s="126"/>
      <c r="E639" s="126"/>
      <c r="F639" s="6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12.75" customHeight="1" x14ac:dyDescent="0.2">
      <c r="A640" s="75"/>
      <c r="B640" s="6"/>
      <c r="C640" s="126"/>
      <c r="D640" s="126"/>
      <c r="E640" s="126"/>
      <c r="F640" s="6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12.75" customHeight="1" x14ac:dyDescent="0.2">
      <c r="A641" s="75"/>
      <c r="B641" s="6"/>
      <c r="C641" s="126"/>
      <c r="D641" s="126"/>
      <c r="E641" s="126"/>
      <c r="F641" s="6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12.75" customHeight="1" x14ac:dyDescent="0.2">
      <c r="A642" s="75"/>
      <c r="B642" s="6"/>
      <c r="C642" s="126"/>
      <c r="D642" s="126"/>
      <c r="E642" s="126"/>
      <c r="F642" s="6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12.75" customHeight="1" x14ac:dyDescent="0.2">
      <c r="A643" s="75"/>
      <c r="B643" s="6"/>
      <c r="C643" s="126"/>
      <c r="D643" s="126"/>
      <c r="E643" s="126"/>
      <c r="F643" s="6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12.75" customHeight="1" x14ac:dyDescent="0.2">
      <c r="A644" s="75"/>
      <c r="B644" s="6"/>
      <c r="C644" s="126"/>
      <c r="D644" s="126"/>
      <c r="E644" s="126"/>
      <c r="F644" s="6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12.75" customHeight="1" x14ac:dyDescent="0.2">
      <c r="A645" s="75"/>
      <c r="B645" s="6"/>
      <c r="C645" s="126"/>
      <c r="D645" s="126"/>
      <c r="E645" s="126"/>
      <c r="F645" s="6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12.75" customHeight="1" x14ac:dyDescent="0.2">
      <c r="A646" s="75"/>
      <c r="B646" s="6"/>
      <c r="C646" s="126"/>
      <c r="D646" s="126"/>
      <c r="E646" s="126"/>
      <c r="F646" s="6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12.75" customHeight="1" x14ac:dyDescent="0.2">
      <c r="A647" s="75"/>
      <c r="B647" s="6"/>
      <c r="C647" s="126"/>
      <c r="D647" s="126"/>
      <c r="E647" s="126"/>
      <c r="F647" s="6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12.75" customHeight="1" x14ac:dyDescent="0.2">
      <c r="A648" s="75"/>
      <c r="B648" s="6"/>
      <c r="C648" s="126"/>
      <c r="D648" s="126"/>
      <c r="E648" s="126"/>
      <c r="F648" s="6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12.75" customHeight="1" x14ac:dyDescent="0.2">
      <c r="A649" s="75"/>
      <c r="B649" s="6"/>
      <c r="C649" s="126"/>
      <c r="D649" s="126"/>
      <c r="E649" s="126"/>
      <c r="F649" s="6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12.75" customHeight="1" x14ac:dyDescent="0.2">
      <c r="A650" s="75"/>
      <c r="B650" s="6"/>
      <c r="C650" s="126"/>
      <c r="D650" s="126"/>
      <c r="E650" s="126"/>
      <c r="F650" s="6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12.75" customHeight="1" x14ac:dyDescent="0.2">
      <c r="A651" s="75"/>
      <c r="B651" s="6"/>
      <c r="C651" s="126"/>
      <c r="D651" s="126"/>
      <c r="E651" s="126"/>
      <c r="F651" s="6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12.75" customHeight="1" x14ac:dyDescent="0.2">
      <c r="A652" s="75"/>
      <c r="B652" s="6"/>
      <c r="C652" s="126"/>
      <c r="D652" s="126"/>
      <c r="E652" s="126"/>
      <c r="F652" s="6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12.75" customHeight="1" x14ac:dyDescent="0.2">
      <c r="A653" s="75"/>
      <c r="B653" s="6"/>
      <c r="C653" s="126"/>
      <c r="D653" s="126"/>
      <c r="E653" s="126"/>
      <c r="F653" s="6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12.75" customHeight="1" x14ac:dyDescent="0.2">
      <c r="A654" s="75"/>
      <c r="B654" s="6"/>
      <c r="C654" s="126"/>
      <c r="D654" s="126"/>
      <c r="E654" s="126"/>
      <c r="F654" s="6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12.75" customHeight="1" x14ac:dyDescent="0.2">
      <c r="A655" s="75"/>
      <c r="B655" s="6"/>
      <c r="C655" s="126"/>
      <c r="D655" s="126"/>
      <c r="E655" s="126"/>
      <c r="F655" s="6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12.75" customHeight="1" x14ac:dyDescent="0.2">
      <c r="A656" s="75"/>
      <c r="B656" s="6"/>
      <c r="C656" s="126"/>
      <c r="D656" s="126"/>
      <c r="E656" s="126"/>
      <c r="F656" s="6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12.75" customHeight="1" x14ac:dyDescent="0.2">
      <c r="A657" s="75"/>
      <c r="B657" s="6"/>
      <c r="C657" s="126"/>
      <c r="D657" s="126"/>
      <c r="E657" s="126"/>
      <c r="F657" s="6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12.75" customHeight="1" x14ac:dyDescent="0.2">
      <c r="A658" s="75"/>
      <c r="B658" s="6"/>
      <c r="C658" s="126"/>
      <c r="D658" s="126"/>
      <c r="E658" s="126"/>
      <c r="F658" s="6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12.75" customHeight="1" x14ac:dyDescent="0.2">
      <c r="A659" s="75"/>
      <c r="B659" s="6"/>
      <c r="C659" s="126"/>
      <c r="D659" s="126"/>
      <c r="E659" s="126"/>
      <c r="F659" s="6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12.75" customHeight="1" x14ac:dyDescent="0.2">
      <c r="A660" s="75"/>
      <c r="B660" s="6"/>
      <c r="C660" s="126"/>
      <c r="D660" s="126"/>
      <c r="E660" s="126"/>
      <c r="F660" s="6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12.75" customHeight="1" x14ac:dyDescent="0.2">
      <c r="A661" s="75"/>
      <c r="B661" s="6"/>
      <c r="C661" s="126"/>
      <c r="D661" s="126"/>
      <c r="E661" s="126"/>
      <c r="F661" s="6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12.75" customHeight="1" x14ac:dyDescent="0.2">
      <c r="A662" s="75"/>
      <c r="B662" s="6"/>
      <c r="C662" s="126"/>
      <c r="D662" s="126"/>
      <c r="E662" s="126"/>
      <c r="F662" s="6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12.75" customHeight="1" x14ac:dyDescent="0.2">
      <c r="A663" s="75"/>
      <c r="B663" s="6"/>
      <c r="C663" s="126"/>
      <c r="D663" s="126"/>
      <c r="E663" s="126"/>
      <c r="F663" s="6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12.75" customHeight="1" x14ac:dyDescent="0.2">
      <c r="A664" s="75"/>
      <c r="B664" s="6"/>
      <c r="C664" s="126"/>
      <c r="D664" s="126"/>
      <c r="E664" s="126"/>
      <c r="F664" s="6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12.75" customHeight="1" x14ac:dyDescent="0.2">
      <c r="A665" s="75"/>
      <c r="B665" s="6"/>
      <c r="C665" s="126"/>
      <c r="D665" s="126"/>
      <c r="E665" s="126"/>
      <c r="F665" s="6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12.75" customHeight="1" x14ac:dyDescent="0.2">
      <c r="A666" s="75"/>
      <c r="B666" s="6"/>
      <c r="C666" s="126"/>
      <c r="D666" s="126"/>
      <c r="E666" s="126"/>
      <c r="F666" s="6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12.75" customHeight="1" x14ac:dyDescent="0.2">
      <c r="A667" s="75"/>
      <c r="B667" s="6"/>
      <c r="C667" s="126"/>
      <c r="D667" s="126"/>
      <c r="E667" s="126"/>
      <c r="F667" s="6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12.75" customHeight="1" x14ac:dyDescent="0.2">
      <c r="A668" s="75"/>
      <c r="B668" s="6"/>
      <c r="C668" s="126"/>
      <c r="D668" s="126"/>
      <c r="E668" s="126"/>
      <c r="F668" s="6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12.75" customHeight="1" x14ac:dyDescent="0.2">
      <c r="A669" s="75"/>
      <c r="B669" s="6"/>
      <c r="C669" s="126"/>
      <c r="D669" s="126"/>
      <c r="E669" s="126"/>
      <c r="F669" s="6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12.75" customHeight="1" x14ac:dyDescent="0.2">
      <c r="A670" s="75"/>
      <c r="B670" s="6"/>
      <c r="C670" s="126"/>
      <c r="D670" s="126"/>
      <c r="E670" s="126"/>
      <c r="F670" s="6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12.75" customHeight="1" x14ac:dyDescent="0.2">
      <c r="A671" s="75"/>
      <c r="B671" s="6"/>
      <c r="C671" s="126"/>
      <c r="D671" s="126"/>
      <c r="E671" s="126"/>
      <c r="F671" s="6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12.75" customHeight="1" x14ac:dyDescent="0.2">
      <c r="A672" s="75"/>
      <c r="B672" s="6"/>
      <c r="C672" s="126"/>
      <c r="D672" s="126"/>
      <c r="E672" s="126"/>
      <c r="F672" s="6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12.75" customHeight="1" x14ac:dyDescent="0.2">
      <c r="A673" s="75"/>
      <c r="B673" s="6"/>
      <c r="C673" s="126"/>
      <c r="D673" s="126"/>
      <c r="E673" s="126"/>
      <c r="F673" s="6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12.75" customHeight="1" x14ac:dyDescent="0.2">
      <c r="A674" s="75"/>
      <c r="B674" s="6"/>
      <c r="C674" s="126"/>
      <c r="D674" s="126"/>
      <c r="E674" s="126"/>
      <c r="F674" s="6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12.75" customHeight="1" x14ac:dyDescent="0.2">
      <c r="A675" s="75"/>
      <c r="B675" s="6"/>
      <c r="C675" s="126"/>
      <c r="D675" s="126"/>
      <c r="E675" s="126"/>
      <c r="F675" s="6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12.75" customHeight="1" x14ac:dyDescent="0.2">
      <c r="A676" s="75"/>
      <c r="B676" s="6"/>
      <c r="C676" s="126"/>
      <c r="D676" s="126"/>
      <c r="E676" s="126"/>
      <c r="F676" s="6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12.75" customHeight="1" x14ac:dyDescent="0.2">
      <c r="A677" s="75"/>
      <c r="B677" s="6"/>
      <c r="C677" s="126"/>
      <c r="D677" s="126"/>
      <c r="E677" s="126"/>
      <c r="F677" s="6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12.75" customHeight="1" x14ac:dyDescent="0.2">
      <c r="A678" s="75"/>
      <c r="B678" s="6"/>
      <c r="C678" s="126"/>
      <c r="D678" s="126"/>
      <c r="E678" s="126"/>
      <c r="F678" s="6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12.75" customHeight="1" x14ac:dyDescent="0.2">
      <c r="A679" s="75"/>
      <c r="B679" s="6"/>
      <c r="C679" s="126"/>
      <c r="D679" s="126"/>
      <c r="E679" s="126"/>
      <c r="F679" s="6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12.75" customHeight="1" x14ac:dyDescent="0.2">
      <c r="A680" s="75"/>
      <c r="B680" s="6"/>
      <c r="C680" s="126"/>
      <c r="D680" s="126"/>
      <c r="E680" s="126"/>
      <c r="F680" s="6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12.75" customHeight="1" x14ac:dyDescent="0.2">
      <c r="A681" s="75"/>
      <c r="B681" s="6"/>
      <c r="C681" s="126"/>
      <c r="D681" s="126"/>
      <c r="E681" s="126"/>
      <c r="F681" s="6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12.75" customHeight="1" x14ac:dyDescent="0.2">
      <c r="A682" s="75"/>
      <c r="B682" s="6"/>
      <c r="C682" s="126"/>
      <c r="D682" s="126"/>
      <c r="E682" s="126"/>
      <c r="F682" s="6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12.75" customHeight="1" x14ac:dyDescent="0.2">
      <c r="A683" s="75"/>
      <c r="B683" s="6"/>
      <c r="C683" s="126"/>
      <c r="D683" s="126"/>
      <c r="E683" s="126"/>
      <c r="F683" s="6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12.75" customHeight="1" x14ac:dyDescent="0.2">
      <c r="A684" s="75"/>
      <c r="B684" s="6"/>
      <c r="C684" s="126"/>
      <c r="D684" s="126"/>
      <c r="E684" s="126"/>
      <c r="F684" s="6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12.75" customHeight="1" x14ac:dyDescent="0.2">
      <c r="A685" s="75"/>
      <c r="B685" s="6"/>
      <c r="C685" s="126"/>
      <c r="D685" s="126"/>
      <c r="E685" s="126"/>
      <c r="F685" s="6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12.75" customHeight="1" x14ac:dyDescent="0.2">
      <c r="A686" s="75"/>
      <c r="B686" s="6"/>
      <c r="C686" s="126"/>
      <c r="D686" s="126"/>
      <c r="E686" s="126"/>
      <c r="F686" s="6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12.75" customHeight="1" x14ac:dyDescent="0.2">
      <c r="A687" s="75"/>
      <c r="B687" s="6"/>
      <c r="C687" s="126"/>
      <c r="D687" s="126"/>
      <c r="E687" s="126"/>
      <c r="F687" s="6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12.75" customHeight="1" x14ac:dyDescent="0.2">
      <c r="A688" s="75"/>
      <c r="B688" s="6"/>
      <c r="C688" s="126"/>
      <c r="D688" s="126"/>
      <c r="E688" s="126"/>
      <c r="F688" s="6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12.75" customHeight="1" x14ac:dyDescent="0.2">
      <c r="A689" s="75"/>
      <c r="B689" s="6"/>
      <c r="C689" s="126"/>
      <c r="D689" s="126"/>
      <c r="E689" s="126"/>
      <c r="F689" s="6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12.75" customHeight="1" x14ac:dyDescent="0.2">
      <c r="A690" s="75"/>
      <c r="B690" s="6"/>
      <c r="C690" s="126"/>
      <c r="D690" s="126"/>
      <c r="E690" s="126"/>
      <c r="F690" s="6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12.75" customHeight="1" x14ac:dyDescent="0.2">
      <c r="A691" s="75"/>
      <c r="B691" s="6"/>
      <c r="C691" s="126"/>
      <c r="D691" s="126"/>
      <c r="E691" s="126"/>
      <c r="F691" s="6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12.75" customHeight="1" x14ac:dyDescent="0.2">
      <c r="A692" s="75"/>
      <c r="B692" s="6"/>
      <c r="C692" s="126"/>
      <c r="D692" s="126"/>
      <c r="E692" s="126"/>
      <c r="F692" s="6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12.75" customHeight="1" x14ac:dyDescent="0.2">
      <c r="A693" s="75"/>
      <c r="B693" s="6"/>
      <c r="C693" s="126"/>
      <c r="D693" s="126"/>
      <c r="E693" s="126"/>
      <c r="F693" s="6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12.75" customHeight="1" x14ac:dyDescent="0.2">
      <c r="A694" s="75"/>
      <c r="B694" s="6"/>
      <c r="C694" s="126"/>
      <c r="D694" s="126"/>
      <c r="E694" s="126"/>
      <c r="F694" s="6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12.75" customHeight="1" x14ac:dyDescent="0.2">
      <c r="A695" s="75"/>
      <c r="B695" s="6"/>
      <c r="C695" s="126"/>
      <c r="D695" s="126"/>
      <c r="E695" s="126"/>
      <c r="F695" s="6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12.75" customHeight="1" x14ac:dyDescent="0.2">
      <c r="A696" s="75"/>
      <c r="B696" s="6"/>
      <c r="C696" s="126"/>
      <c r="D696" s="126"/>
      <c r="E696" s="126"/>
      <c r="F696" s="6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12.75" customHeight="1" x14ac:dyDescent="0.2">
      <c r="A697" s="75"/>
      <c r="B697" s="6"/>
      <c r="C697" s="126"/>
      <c r="D697" s="126"/>
      <c r="E697" s="126"/>
      <c r="F697" s="6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12.75" customHeight="1" x14ac:dyDescent="0.2">
      <c r="A698" s="75"/>
      <c r="B698" s="6"/>
      <c r="C698" s="126"/>
      <c r="D698" s="126"/>
      <c r="E698" s="126"/>
      <c r="F698" s="6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12.75" customHeight="1" x14ac:dyDescent="0.2">
      <c r="A699" s="75"/>
      <c r="B699" s="6"/>
      <c r="C699" s="126"/>
      <c r="D699" s="126"/>
      <c r="E699" s="126"/>
      <c r="F699" s="6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12.75" customHeight="1" x14ac:dyDescent="0.2">
      <c r="A700" s="75"/>
      <c r="B700" s="6"/>
      <c r="C700" s="126"/>
      <c r="D700" s="126"/>
      <c r="E700" s="126"/>
      <c r="F700" s="6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12.75" customHeight="1" x14ac:dyDescent="0.2">
      <c r="A701" s="75"/>
      <c r="B701" s="6"/>
      <c r="C701" s="126"/>
      <c r="D701" s="126"/>
      <c r="E701" s="126"/>
      <c r="F701" s="6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12.75" customHeight="1" x14ac:dyDescent="0.2">
      <c r="A702" s="75"/>
      <c r="B702" s="6"/>
      <c r="C702" s="126"/>
      <c r="D702" s="126"/>
      <c r="E702" s="126"/>
      <c r="F702" s="6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12.75" customHeight="1" x14ac:dyDescent="0.2">
      <c r="A703" s="75"/>
      <c r="B703" s="6"/>
      <c r="C703" s="126"/>
      <c r="D703" s="126"/>
      <c r="E703" s="126"/>
      <c r="F703" s="6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12.75" customHeight="1" x14ac:dyDescent="0.2">
      <c r="A704" s="75"/>
      <c r="B704" s="6"/>
      <c r="C704" s="126"/>
      <c r="D704" s="126"/>
      <c r="E704" s="126"/>
      <c r="F704" s="6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12.75" customHeight="1" x14ac:dyDescent="0.2">
      <c r="A705" s="75"/>
      <c r="B705" s="6"/>
      <c r="C705" s="126"/>
      <c r="D705" s="126"/>
      <c r="E705" s="126"/>
      <c r="F705" s="6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12.75" customHeight="1" x14ac:dyDescent="0.2">
      <c r="A706" s="75"/>
      <c r="B706" s="6"/>
      <c r="C706" s="126"/>
      <c r="D706" s="126"/>
      <c r="E706" s="126"/>
      <c r="F706" s="6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12.75" customHeight="1" x14ac:dyDescent="0.2">
      <c r="A707" s="75"/>
      <c r="B707" s="6"/>
      <c r="C707" s="126"/>
      <c r="D707" s="126"/>
      <c r="E707" s="126"/>
      <c r="F707" s="6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12.75" customHeight="1" x14ac:dyDescent="0.2">
      <c r="A708" s="75"/>
      <c r="B708" s="6"/>
      <c r="C708" s="126"/>
      <c r="D708" s="126"/>
      <c r="E708" s="126"/>
      <c r="F708" s="6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12.75" customHeight="1" x14ac:dyDescent="0.2">
      <c r="A709" s="75"/>
      <c r="B709" s="6"/>
      <c r="C709" s="126"/>
      <c r="D709" s="126"/>
      <c r="E709" s="126"/>
      <c r="F709" s="6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12.75" customHeight="1" x14ac:dyDescent="0.2">
      <c r="A710" s="75"/>
      <c r="B710" s="6"/>
      <c r="C710" s="126"/>
      <c r="D710" s="126"/>
      <c r="E710" s="126"/>
      <c r="F710" s="6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12.75" customHeight="1" x14ac:dyDescent="0.2">
      <c r="A711" s="75"/>
      <c r="B711" s="6"/>
      <c r="C711" s="126"/>
      <c r="D711" s="126"/>
      <c r="E711" s="126"/>
      <c r="F711" s="6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12.75" customHeight="1" x14ac:dyDescent="0.2">
      <c r="A712" s="75"/>
      <c r="B712" s="6"/>
      <c r="C712" s="126"/>
      <c r="D712" s="126"/>
      <c r="E712" s="126"/>
      <c r="F712" s="6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12.75" customHeight="1" x14ac:dyDescent="0.2">
      <c r="A713" s="75"/>
      <c r="B713" s="6"/>
      <c r="C713" s="126"/>
      <c r="D713" s="126"/>
      <c r="E713" s="126"/>
      <c r="F713" s="6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12.75" customHeight="1" x14ac:dyDescent="0.2">
      <c r="A714" s="75"/>
      <c r="B714" s="6"/>
      <c r="C714" s="126"/>
      <c r="D714" s="126"/>
      <c r="E714" s="126"/>
      <c r="F714" s="6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12.75" customHeight="1" x14ac:dyDescent="0.2">
      <c r="A715" s="75"/>
      <c r="B715" s="6"/>
      <c r="C715" s="126"/>
      <c r="D715" s="126"/>
      <c r="E715" s="126"/>
      <c r="F715" s="6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12.75" customHeight="1" x14ac:dyDescent="0.2">
      <c r="A716" s="75"/>
      <c r="B716" s="6"/>
      <c r="C716" s="126"/>
      <c r="D716" s="126"/>
      <c r="E716" s="126"/>
      <c r="F716" s="6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12.75" customHeight="1" x14ac:dyDescent="0.2">
      <c r="A717" s="75"/>
      <c r="B717" s="6"/>
      <c r="C717" s="126"/>
      <c r="D717" s="126"/>
      <c r="E717" s="126"/>
      <c r="F717" s="6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12.75" customHeight="1" x14ac:dyDescent="0.2">
      <c r="A718" s="75"/>
      <c r="B718" s="6"/>
      <c r="C718" s="126"/>
      <c r="D718" s="126"/>
      <c r="E718" s="126"/>
      <c r="F718" s="6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12.75" customHeight="1" x14ac:dyDescent="0.2">
      <c r="A719" s="75"/>
      <c r="B719" s="6"/>
      <c r="C719" s="126"/>
      <c r="D719" s="126"/>
      <c r="E719" s="126"/>
      <c r="F719" s="6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12.75" customHeight="1" x14ac:dyDescent="0.2">
      <c r="A720" s="75"/>
      <c r="B720" s="6"/>
      <c r="C720" s="126"/>
      <c r="D720" s="126"/>
      <c r="E720" s="126"/>
      <c r="F720" s="6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12.75" customHeight="1" x14ac:dyDescent="0.2">
      <c r="A721" s="75"/>
      <c r="B721" s="6"/>
      <c r="C721" s="126"/>
      <c r="D721" s="126"/>
      <c r="E721" s="126"/>
      <c r="F721" s="6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12.75" customHeight="1" x14ac:dyDescent="0.2">
      <c r="A722" s="75"/>
      <c r="B722" s="6"/>
      <c r="C722" s="126"/>
      <c r="D722" s="126"/>
      <c r="E722" s="126"/>
      <c r="F722" s="6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12.75" customHeight="1" x14ac:dyDescent="0.2">
      <c r="A723" s="75"/>
      <c r="B723" s="6"/>
      <c r="C723" s="126"/>
      <c r="D723" s="126"/>
      <c r="E723" s="126"/>
      <c r="F723" s="6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12.75" customHeight="1" x14ac:dyDescent="0.2">
      <c r="A724" s="75"/>
      <c r="B724" s="6"/>
      <c r="C724" s="126"/>
      <c r="D724" s="126"/>
      <c r="E724" s="126"/>
      <c r="F724" s="6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12.75" customHeight="1" x14ac:dyDescent="0.2">
      <c r="A725" s="75"/>
      <c r="B725" s="6"/>
      <c r="C725" s="126"/>
      <c r="D725" s="126"/>
      <c r="E725" s="126"/>
      <c r="F725" s="6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12.75" customHeight="1" x14ac:dyDescent="0.2">
      <c r="A726" s="75"/>
      <c r="B726" s="6"/>
      <c r="C726" s="126"/>
      <c r="D726" s="126"/>
      <c r="E726" s="126"/>
      <c r="F726" s="6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12.75" customHeight="1" x14ac:dyDescent="0.2">
      <c r="A727" s="75"/>
      <c r="B727" s="6"/>
      <c r="C727" s="126"/>
      <c r="D727" s="126"/>
      <c r="E727" s="126"/>
      <c r="F727" s="6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12.75" customHeight="1" x14ac:dyDescent="0.2">
      <c r="A728" s="75"/>
      <c r="B728" s="6"/>
      <c r="C728" s="126"/>
      <c r="D728" s="126"/>
      <c r="E728" s="126"/>
      <c r="F728" s="6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12.75" customHeight="1" x14ac:dyDescent="0.2">
      <c r="A729" s="75"/>
      <c r="B729" s="6"/>
      <c r="C729" s="126"/>
      <c r="D729" s="126"/>
      <c r="E729" s="126"/>
      <c r="F729" s="6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12.75" customHeight="1" x14ac:dyDescent="0.2">
      <c r="A730" s="75"/>
      <c r="B730" s="6"/>
      <c r="C730" s="126"/>
      <c r="D730" s="126"/>
      <c r="E730" s="126"/>
      <c r="F730" s="6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12.75" customHeight="1" x14ac:dyDescent="0.2">
      <c r="A731" s="75"/>
      <c r="B731" s="6"/>
      <c r="C731" s="126"/>
      <c r="D731" s="126"/>
      <c r="E731" s="126"/>
      <c r="F731" s="6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12.75" customHeight="1" x14ac:dyDescent="0.2">
      <c r="A732" s="75"/>
      <c r="B732" s="6"/>
      <c r="C732" s="126"/>
      <c r="D732" s="126"/>
      <c r="E732" s="126"/>
      <c r="F732" s="6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12.75" customHeight="1" x14ac:dyDescent="0.2">
      <c r="A733" s="75"/>
      <c r="B733" s="6"/>
      <c r="C733" s="126"/>
      <c r="D733" s="126"/>
      <c r="E733" s="126"/>
      <c r="F733" s="6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12.75" customHeight="1" x14ac:dyDescent="0.2">
      <c r="A734" s="75"/>
      <c r="B734" s="6"/>
      <c r="C734" s="126"/>
      <c r="D734" s="126"/>
      <c r="E734" s="126"/>
      <c r="F734" s="6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12.75" customHeight="1" x14ac:dyDescent="0.2">
      <c r="A735" s="75"/>
      <c r="B735" s="6"/>
      <c r="C735" s="126"/>
      <c r="D735" s="126"/>
      <c r="E735" s="126"/>
      <c r="F735" s="6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12.75" customHeight="1" x14ac:dyDescent="0.2">
      <c r="A736" s="75"/>
      <c r="B736" s="6"/>
      <c r="C736" s="126"/>
      <c r="D736" s="126"/>
      <c r="E736" s="126"/>
      <c r="F736" s="6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12.75" customHeight="1" x14ac:dyDescent="0.2">
      <c r="A737" s="75"/>
      <c r="B737" s="6"/>
      <c r="C737" s="126"/>
      <c r="D737" s="126"/>
      <c r="E737" s="126"/>
      <c r="F737" s="6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12.75" customHeight="1" x14ac:dyDescent="0.2">
      <c r="A738" s="75"/>
      <c r="B738" s="6"/>
      <c r="C738" s="126"/>
      <c r="D738" s="126"/>
      <c r="E738" s="126"/>
      <c r="F738" s="6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12.75" customHeight="1" x14ac:dyDescent="0.2">
      <c r="A739" s="75"/>
      <c r="B739" s="6"/>
      <c r="C739" s="126"/>
      <c r="D739" s="126"/>
      <c r="E739" s="126"/>
      <c r="F739" s="6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12.75" customHeight="1" x14ac:dyDescent="0.2">
      <c r="A740" s="75"/>
      <c r="B740" s="6"/>
      <c r="C740" s="126"/>
      <c r="D740" s="126"/>
      <c r="E740" s="126"/>
      <c r="F740" s="6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12.75" customHeight="1" x14ac:dyDescent="0.2">
      <c r="A741" s="75"/>
      <c r="B741" s="6"/>
      <c r="C741" s="126"/>
      <c r="D741" s="126"/>
      <c r="E741" s="126"/>
      <c r="F741" s="6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12.75" customHeight="1" x14ac:dyDescent="0.2">
      <c r="A742" s="75"/>
      <c r="B742" s="6"/>
      <c r="C742" s="126"/>
      <c r="D742" s="126"/>
      <c r="E742" s="126"/>
      <c r="F742" s="6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12.75" customHeight="1" x14ac:dyDescent="0.2">
      <c r="A743" s="75"/>
      <c r="B743" s="6"/>
      <c r="C743" s="126"/>
      <c r="D743" s="126"/>
      <c r="E743" s="126"/>
      <c r="F743" s="6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12.75" customHeight="1" x14ac:dyDescent="0.2">
      <c r="A744" s="75"/>
      <c r="B744" s="6"/>
      <c r="C744" s="126"/>
      <c r="D744" s="126"/>
      <c r="E744" s="126"/>
      <c r="F744" s="6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12.75" customHeight="1" x14ac:dyDescent="0.2">
      <c r="A745" s="75"/>
      <c r="B745" s="6"/>
      <c r="C745" s="126"/>
      <c r="D745" s="126"/>
      <c r="E745" s="126"/>
      <c r="F745" s="6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12.75" customHeight="1" x14ac:dyDescent="0.2">
      <c r="A746" s="75"/>
      <c r="B746" s="6"/>
      <c r="C746" s="126"/>
      <c r="D746" s="126"/>
      <c r="E746" s="126"/>
      <c r="F746" s="6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12.75" customHeight="1" x14ac:dyDescent="0.2">
      <c r="A747" s="75"/>
      <c r="B747" s="6"/>
      <c r="C747" s="126"/>
      <c r="D747" s="126"/>
      <c r="E747" s="126"/>
      <c r="F747" s="6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12.75" customHeight="1" x14ac:dyDescent="0.2">
      <c r="A748" s="75"/>
      <c r="B748" s="6"/>
      <c r="C748" s="126"/>
      <c r="D748" s="126"/>
      <c r="E748" s="126"/>
      <c r="F748" s="6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12.75" customHeight="1" x14ac:dyDescent="0.2">
      <c r="A749" s="75"/>
      <c r="B749" s="6"/>
      <c r="C749" s="126"/>
      <c r="D749" s="126"/>
      <c r="E749" s="126"/>
      <c r="F749" s="6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12.75" customHeight="1" x14ac:dyDescent="0.2">
      <c r="A750" s="75"/>
      <c r="B750" s="6"/>
      <c r="C750" s="126"/>
      <c r="D750" s="126"/>
      <c r="E750" s="126"/>
      <c r="F750" s="6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12.75" customHeight="1" x14ac:dyDescent="0.2">
      <c r="A751" s="75"/>
      <c r="B751" s="6"/>
      <c r="C751" s="126"/>
      <c r="D751" s="126"/>
      <c r="E751" s="126"/>
      <c r="F751" s="6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12.75" customHeight="1" x14ac:dyDescent="0.2">
      <c r="A752" s="75"/>
      <c r="B752" s="6"/>
      <c r="C752" s="126"/>
      <c r="D752" s="126"/>
      <c r="E752" s="126"/>
      <c r="F752" s="6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12.75" customHeight="1" x14ac:dyDescent="0.2">
      <c r="A753" s="75"/>
      <c r="B753" s="6"/>
      <c r="C753" s="126"/>
      <c r="D753" s="126"/>
      <c r="E753" s="126"/>
      <c r="F753" s="6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12.75" customHeight="1" x14ac:dyDescent="0.2">
      <c r="A754" s="75"/>
      <c r="B754" s="6"/>
      <c r="C754" s="126"/>
      <c r="D754" s="126"/>
      <c r="E754" s="126"/>
      <c r="F754" s="6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12.75" customHeight="1" x14ac:dyDescent="0.2">
      <c r="A755" s="75"/>
      <c r="B755" s="6"/>
      <c r="C755" s="126"/>
      <c r="D755" s="126"/>
      <c r="E755" s="126"/>
      <c r="F755" s="6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12.75" customHeight="1" x14ac:dyDescent="0.2">
      <c r="A756" s="75"/>
      <c r="B756" s="6"/>
      <c r="C756" s="126"/>
      <c r="D756" s="126"/>
      <c r="E756" s="126"/>
      <c r="F756" s="6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12.75" customHeight="1" x14ac:dyDescent="0.2">
      <c r="A757" s="75"/>
      <c r="B757" s="6"/>
      <c r="C757" s="126"/>
      <c r="D757" s="126"/>
      <c r="E757" s="126"/>
      <c r="F757" s="6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12.75" customHeight="1" x14ac:dyDescent="0.2">
      <c r="A758" s="75"/>
      <c r="B758" s="6"/>
      <c r="C758" s="126"/>
      <c r="D758" s="126"/>
      <c r="E758" s="126"/>
      <c r="F758" s="6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12.75" customHeight="1" x14ac:dyDescent="0.2">
      <c r="A759" s="75"/>
      <c r="B759" s="6"/>
      <c r="C759" s="126"/>
      <c r="D759" s="126"/>
      <c r="E759" s="126"/>
      <c r="F759" s="6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12.75" customHeight="1" x14ac:dyDescent="0.2">
      <c r="A760" s="75"/>
      <c r="B760" s="6"/>
      <c r="C760" s="126"/>
      <c r="D760" s="126"/>
      <c r="E760" s="126"/>
      <c r="F760" s="6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12.75" customHeight="1" x14ac:dyDescent="0.2">
      <c r="A761" s="75"/>
      <c r="B761" s="6"/>
      <c r="C761" s="126"/>
      <c r="D761" s="126"/>
      <c r="E761" s="126"/>
      <c r="F761" s="6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12.75" customHeight="1" x14ac:dyDescent="0.2">
      <c r="A762" s="75"/>
      <c r="B762" s="6"/>
      <c r="C762" s="126"/>
      <c r="D762" s="126"/>
      <c r="E762" s="126"/>
      <c r="F762" s="6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12.75" customHeight="1" x14ac:dyDescent="0.2">
      <c r="A763" s="75"/>
      <c r="B763" s="6"/>
      <c r="C763" s="126"/>
      <c r="D763" s="126"/>
      <c r="E763" s="126"/>
      <c r="F763" s="6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12.75" customHeight="1" x14ac:dyDescent="0.2">
      <c r="A764" s="75"/>
      <c r="B764" s="6"/>
      <c r="C764" s="126"/>
      <c r="D764" s="126"/>
      <c r="E764" s="126"/>
      <c r="F764" s="6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12.75" customHeight="1" x14ac:dyDescent="0.2">
      <c r="A765" s="75"/>
      <c r="B765" s="6"/>
      <c r="C765" s="126"/>
      <c r="D765" s="126"/>
      <c r="E765" s="126"/>
      <c r="F765" s="6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12.75" customHeight="1" x14ac:dyDescent="0.2">
      <c r="A766" s="75"/>
      <c r="B766" s="6"/>
      <c r="C766" s="126"/>
      <c r="D766" s="126"/>
      <c r="E766" s="126"/>
      <c r="F766" s="6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12.75" customHeight="1" x14ac:dyDescent="0.2">
      <c r="A767" s="75"/>
      <c r="B767" s="6"/>
      <c r="C767" s="126"/>
      <c r="D767" s="126"/>
      <c r="E767" s="126"/>
      <c r="F767" s="6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12.75" customHeight="1" x14ac:dyDescent="0.2">
      <c r="A768" s="75"/>
      <c r="B768" s="6"/>
      <c r="C768" s="126"/>
      <c r="D768" s="126"/>
      <c r="E768" s="126"/>
      <c r="F768" s="6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12.75" customHeight="1" x14ac:dyDescent="0.2">
      <c r="A769" s="75"/>
      <c r="B769" s="6"/>
      <c r="C769" s="126"/>
      <c r="D769" s="126"/>
      <c r="E769" s="126"/>
      <c r="F769" s="6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12.75" customHeight="1" x14ac:dyDescent="0.2">
      <c r="A770" s="75"/>
      <c r="B770" s="6"/>
      <c r="C770" s="126"/>
      <c r="D770" s="126"/>
      <c r="E770" s="126"/>
      <c r="F770" s="6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12.75" customHeight="1" x14ac:dyDescent="0.2">
      <c r="A771" s="75"/>
      <c r="B771" s="6"/>
      <c r="C771" s="126"/>
      <c r="D771" s="126"/>
      <c r="E771" s="126"/>
      <c r="F771" s="6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12.75" customHeight="1" x14ac:dyDescent="0.2">
      <c r="A772" s="75"/>
      <c r="B772" s="6"/>
      <c r="C772" s="126"/>
      <c r="D772" s="126"/>
      <c r="E772" s="126"/>
      <c r="F772" s="6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12.75" customHeight="1" x14ac:dyDescent="0.2">
      <c r="A773" s="75"/>
      <c r="B773" s="6"/>
      <c r="C773" s="126"/>
      <c r="D773" s="126"/>
      <c r="E773" s="126"/>
      <c r="F773" s="6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12.75" customHeight="1" x14ac:dyDescent="0.2">
      <c r="A774" s="75"/>
      <c r="B774" s="6"/>
      <c r="C774" s="126"/>
      <c r="D774" s="126"/>
      <c r="E774" s="126"/>
      <c r="F774" s="6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12.75" customHeight="1" x14ac:dyDescent="0.2">
      <c r="A775" s="75"/>
      <c r="B775" s="6"/>
      <c r="C775" s="126"/>
      <c r="D775" s="126"/>
      <c r="E775" s="126"/>
      <c r="F775" s="6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12.75" customHeight="1" x14ac:dyDescent="0.2">
      <c r="A776" s="75"/>
      <c r="B776" s="6"/>
      <c r="C776" s="126"/>
      <c r="D776" s="126"/>
      <c r="E776" s="126"/>
      <c r="F776" s="6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12.75" customHeight="1" x14ac:dyDescent="0.2">
      <c r="A777" s="75"/>
      <c r="B777" s="6"/>
      <c r="C777" s="126"/>
      <c r="D777" s="126"/>
      <c r="E777" s="126"/>
      <c r="F777" s="6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12.75" customHeight="1" x14ac:dyDescent="0.2">
      <c r="A778" s="75"/>
      <c r="B778" s="6"/>
      <c r="C778" s="126"/>
      <c r="D778" s="126"/>
      <c r="E778" s="126"/>
      <c r="F778" s="6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12.75" customHeight="1" x14ac:dyDescent="0.2">
      <c r="A779" s="75"/>
      <c r="B779" s="6"/>
      <c r="C779" s="126"/>
      <c r="D779" s="126"/>
      <c r="E779" s="126"/>
      <c r="F779" s="6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12.75" customHeight="1" x14ac:dyDescent="0.2">
      <c r="A780" s="75"/>
      <c r="B780" s="6"/>
      <c r="C780" s="126"/>
      <c r="D780" s="126"/>
      <c r="E780" s="126"/>
      <c r="F780" s="6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12.75" customHeight="1" x14ac:dyDescent="0.2">
      <c r="A781" s="75"/>
      <c r="B781" s="6"/>
      <c r="C781" s="126"/>
      <c r="D781" s="126"/>
      <c r="E781" s="126"/>
      <c r="F781" s="6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12.75" customHeight="1" x14ac:dyDescent="0.2">
      <c r="A782" s="75"/>
      <c r="B782" s="6"/>
      <c r="C782" s="126"/>
      <c r="D782" s="126"/>
      <c r="E782" s="126"/>
      <c r="F782" s="6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12.75" customHeight="1" x14ac:dyDescent="0.2">
      <c r="A783" s="75"/>
      <c r="B783" s="6"/>
      <c r="C783" s="126"/>
      <c r="D783" s="126"/>
      <c r="E783" s="126"/>
      <c r="F783" s="6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12.75" customHeight="1" x14ac:dyDescent="0.2">
      <c r="A784" s="75"/>
      <c r="B784" s="6"/>
      <c r="C784" s="126"/>
      <c r="D784" s="126"/>
      <c r="E784" s="126"/>
      <c r="F784" s="6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12.75" customHeight="1" x14ac:dyDescent="0.2">
      <c r="A785" s="75"/>
      <c r="B785" s="6"/>
      <c r="C785" s="126"/>
      <c r="D785" s="126"/>
      <c r="E785" s="126"/>
      <c r="F785" s="6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12.75" customHeight="1" x14ac:dyDescent="0.2">
      <c r="A786" s="75"/>
      <c r="B786" s="6"/>
      <c r="C786" s="126"/>
      <c r="D786" s="126"/>
      <c r="E786" s="126"/>
      <c r="F786" s="6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12.75" customHeight="1" x14ac:dyDescent="0.2">
      <c r="A787" s="75"/>
      <c r="B787" s="6"/>
      <c r="C787" s="126"/>
      <c r="D787" s="126"/>
      <c r="E787" s="126"/>
      <c r="F787" s="6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12.75" customHeight="1" x14ac:dyDescent="0.2">
      <c r="A788" s="75"/>
      <c r="B788" s="6"/>
      <c r="C788" s="126"/>
      <c r="D788" s="126"/>
      <c r="E788" s="126"/>
      <c r="F788" s="6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12.75" customHeight="1" x14ac:dyDescent="0.2">
      <c r="A789" s="75"/>
      <c r="B789" s="6"/>
      <c r="C789" s="126"/>
      <c r="D789" s="126"/>
      <c r="E789" s="126"/>
      <c r="F789" s="6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12.75" customHeight="1" x14ac:dyDescent="0.2">
      <c r="A790" s="75"/>
      <c r="B790" s="6"/>
      <c r="C790" s="126"/>
      <c r="D790" s="126"/>
      <c r="E790" s="126"/>
      <c r="F790" s="6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12.75" customHeight="1" x14ac:dyDescent="0.2">
      <c r="A791" s="75"/>
      <c r="B791" s="6"/>
      <c r="C791" s="126"/>
      <c r="D791" s="126"/>
      <c r="E791" s="126"/>
      <c r="F791" s="6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12.75" customHeight="1" x14ac:dyDescent="0.2">
      <c r="A792" s="75"/>
      <c r="B792" s="6"/>
      <c r="C792" s="126"/>
      <c r="D792" s="126"/>
      <c r="E792" s="126"/>
      <c r="F792" s="6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12.75" customHeight="1" x14ac:dyDescent="0.2">
      <c r="A793" s="75"/>
      <c r="B793" s="6"/>
      <c r="C793" s="126"/>
      <c r="D793" s="126"/>
      <c r="E793" s="126"/>
      <c r="F793" s="6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12.75" customHeight="1" x14ac:dyDescent="0.2">
      <c r="A794" s="75"/>
      <c r="B794" s="6"/>
      <c r="C794" s="126"/>
      <c r="D794" s="126"/>
      <c r="E794" s="126"/>
      <c r="F794" s="6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12.75" customHeight="1" x14ac:dyDescent="0.2">
      <c r="A795" s="75"/>
      <c r="B795" s="6"/>
      <c r="C795" s="126"/>
      <c r="D795" s="126"/>
      <c r="E795" s="126"/>
      <c r="F795" s="6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12.75" customHeight="1" x14ac:dyDescent="0.2">
      <c r="A796" s="75"/>
      <c r="B796" s="6"/>
      <c r="C796" s="126"/>
      <c r="D796" s="126"/>
      <c r="E796" s="126"/>
      <c r="F796" s="6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12.75" customHeight="1" x14ac:dyDescent="0.2">
      <c r="A797" s="75"/>
      <c r="B797" s="6"/>
      <c r="C797" s="126"/>
      <c r="D797" s="126"/>
      <c r="E797" s="126"/>
      <c r="F797" s="6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12.75" customHeight="1" x14ac:dyDescent="0.2">
      <c r="A798" s="75"/>
      <c r="B798" s="6"/>
      <c r="C798" s="126"/>
      <c r="D798" s="126"/>
      <c r="E798" s="126"/>
      <c r="F798" s="6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12.75" customHeight="1" x14ac:dyDescent="0.2">
      <c r="A799" s="75"/>
      <c r="B799" s="6"/>
      <c r="C799" s="126"/>
      <c r="D799" s="126"/>
      <c r="E799" s="126"/>
      <c r="F799" s="6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12.75" customHeight="1" x14ac:dyDescent="0.2">
      <c r="A800" s="75"/>
      <c r="B800" s="6"/>
      <c r="C800" s="126"/>
      <c r="D800" s="126"/>
      <c r="E800" s="126"/>
      <c r="F800" s="6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12.75" customHeight="1" x14ac:dyDescent="0.2">
      <c r="A801" s="75"/>
      <c r="B801" s="6"/>
      <c r="C801" s="126"/>
      <c r="D801" s="126"/>
      <c r="E801" s="126"/>
      <c r="F801" s="6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12.75" customHeight="1" x14ac:dyDescent="0.2">
      <c r="A802" s="75"/>
      <c r="B802" s="6"/>
      <c r="C802" s="126"/>
      <c r="D802" s="126"/>
      <c r="E802" s="126"/>
      <c r="F802" s="6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12.75" customHeight="1" x14ac:dyDescent="0.2">
      <c r="A803" s="75"/>
      <c r="B803" s="6"/>
      <c r="C803" s="126"/>
      <c r="D803" s="126"/>
      <c r="E803" s="126"/>
      <c r="F803" s="6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12.75" customHeight="1" x14ac:dyDescent="0.2">
      <c r="A804" s="75"/>
      <c r="B804" s="6"/>
      <c r="C804" s="126"/>
      <c r="D804" s="126"/>
      <c r="E804" s="126"/>
      <c r="F804" s="6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12.75" customHeight="1" x14ac:dyDescent="0.2">
      <c r="A805" s="75"/>
      <c r="B805" s="6"/>
      <c r="C805" s="126"/>
      <c r="D805" s="126"/>
      <c r="E805" s="126"/>
      <c r="F805" s="6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12.75" customHeight="1" x14ac:dyDescent="0.2">
      <c r="A806" s="75"/>
      <c r="B806" s="6"/>
      <c r="C806" s="126"/>
      <c r="D806" s="126"/>
      <c r="E806" s="126"/>
      <c r="F806" s="6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12.75" customHeight="1" x14ac:dyDescent="0.2">
      <c r="A807" s="75"/>
      <c r="B807" s="6"/>
      <c r="C807" s="126"/>
      <c r="D807" s="126"/>
      <c r="E807" s="126"/>
      <c r="F807" s="6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12.75" customHeight="1" x14ac:dyDescent="0.2">
      <c r="A808" s="75"/>
      <c r="B808" s="6"/>
      <c r="C808" s="126"/>
      <c r="D808" s="126"/>
      <c r="E808" s="126"/>
      <c r="F808" s="6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12.75" customHeight="1" x14ac:dyDescent="0.2">
      <c r="A809" s="75"/>
      <c r="B809" s="6"/>
      <c r="C809" s="126"/>
      <c r="D809" s="126"/>
      <c r="E809" s="126"/>
      <c r="F809" s="6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12.75" customHeight="1" x14ac:dyDescent="0.2">
      <c r="A810" s="75"/>
      <c r="B810" s="6"/>
      <c r="C810" s="126"/>
      <c r="D810" s="126"/>
      <c r="E810" s="126"/>
      <c r="F810" s="6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12.75" customHeight="1" x14ac:dyDescent="0.2">
      <c r="A811" s="75"/>
      <c r="B811" s="6"/>
      <c r="C811" s="126"/>
      <c r="D811" s="126"/>
      <c r="E811" s="126"/>
      <c r="F811" s="6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12.75" customHeight="1" x14ac:dyDescent="0.2">
      <c r="A812" s="75"/>
      <c r="B812" s="6"/>
      <c r="C812" s="126"/>
      <c r="D812" s="126"/>
      <c r="E812" s="126"/>
      <c r="F812" s="6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12.75" customHeight="1" x14ac:dyDescent="0.2">
      <c r="A813" s="75"/>
      <c r="B813" s="6"/>
      <c r="C813" s="126"/>
      <c r="D813" s="126"/>
      <c r="E813" s="126"/>
      <c r="F813" s="6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12.75" customHeight="1" x14ac:dyDescent="0.2">
      <c r="A814" s="75"/>
      <c r="B814" s="6"/>
      <c r="C814" s="126"/>
      <c r="D814" s="126"/>
      <c r="E814" s="126"/>
      <c r="F814" s="6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12.75" customHeight="1" x14ac:dyDescent="0.2">
      <c r="A815" s="75"/>
      <c r="B815" s="6"/>
      <c r="C815" s="126"/>
      <c r="D815" s="126"/>
      <c r="E815" s="126"/>
      <c r="F815" s="6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12.75" customHeight="1" x14ac:dyDescent="0.2">
      <c r="A816" s="75"/>
      <c r="B816" s="6"/>
      <c r="C816" s="126"/>
      <c r="D816" s="126"/>
      <c r="E816" s="126"/>
      <c r="F816" s="6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12.75" customHeight="1" x14ac:dyDescent="0.2">
      <c r="A817" s="75"/>
      <c r="B817" s="6"/>
      <c r="C817" s="126"/>
      <c r="D817" s="126"/>
      <c r="E817" s="126"/>
      <c r="F817" s="6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12.75" customHeight="1" x14ac:dyDescent="0.2">
      <c r="A818" s="75"/>
      <c r="B818" s="6"/>
      <c r="C818" s="126"/>
      <c r="D818" s="126"/>
      <c r="E818" s="126"/>
      <c r="F818" s="6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12.75" customHeight="1" x14ac:dyDescent="0.2">
      <c r="A819" s="75"/>
      <c r="B819" s="6"/>
      <c r="C819" s="126"/>
      <c r="D819" s="126"/>
      <c r="E819" s="126"/>
      <c r="F819" s="6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12.75" customHeight="1" x14ac:dyDescent="0.2">
      <c r="A820" s="75"/>
      <c r="B820" s="6"/>
      <c r="C820" s="126"/>
      <c r="D820" s="126"/>
      <c r="E820" s="126"/>
      <c r="F820" s="6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12.75" customHeight="1" x14ac:dyDescent="0.2">
      <c r="A821" s="75"/>
      <c r="B821" s="6"/>
      <c r="C821" s="126"/>
      <c r="D821" s="126"/>
      <c r="E821" s="126"/>
      <c r="F821" s="6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12.75" customHeight="1" x14ac:dyDescent="0.2">
      <c r="A822" s="75"/>
      <c r="B822" s="6"/>
      <c r="C822" s="126"/>
      <c r="D822" s="126"/>
      <c r="E822" s="126"/>
      <c r="F822" s="6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12.75" customHeight="1" x14ac:dyDescent="0.2">
      <c r="A823" s="75"/>
      <c r="B823" s="6"/>
      <c r="C823" s="126"/>
      <c r="D823" s="126"/>
      <c r="E823" s="126"/>
      <c r="F823" s="6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12.75" customHeight="1" x14ac:dyDescent="0.2">
      <c r="A824" s="75"/>
      <c r="B824" s="6"/>
      <c r="C824" s="126"/>
      <c r="D824" s="126"/>
      <c r="E824" s="126"/>
      <c r="F824" s="6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12.75" customHeight="1" x14ac:dyDescent="0.2">
      <c r="A825" s="75"/>
      <c r="B825" s="6"/>
      <c r="C825" s="126"/>
      <c r="D825" s="126"/>
      <c r="E825" s="126"/>
      <c r="F825" s="6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12.75" customHeight="1" x14ac:dyDescent="0.2">
      <c r="A826" s="75"/>
      <c r="B826" s="6"/>
      <c r="C826" s="126"/>
      <c r="D826" s="126"/>
      <c r="E826" s="126"/>
      <c r="F826" s="6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12.75" customHeight="1" x14ac:dyDescent="0.2">
      <c r="A827" s="75"/>
      <c r="B827" s="6"/>
      <c r="C827" s="126"/>
      <c r="D827" s="126"/>
      <c r="E827" s="126"/>
      <c r="F827" s="6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12.75" customHeight="1" x14ac:dyDescent="0.2">
      <c r="A828" s="75"/>
      <c r="B828" s="6"/>
      <c r="C828" s="126"/>
      <c r="D828" s="126"/>
      <c r="E828" s="126"/>
      <c r="F828" s="6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12.75" customHeight="1" x14ac:dyDescent="0.2">
      <c r="A829" s="75"/>
      <c r="B829" s="6"/>
      <c r="C829" s="126"/>
      <c r="D829" s="126"/>
      <c r="E829" s="126"/>
      <c r="F829" s="6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12.75" customHeight="1" x14ac:dyDescent="0.2">
      <c r="A830" s="75"/>
      <c r="B830" s="6"/>
      <c r="C830" s="126"/>
      <c r="D830" s="126"/>
      <c r="E830" s="126"/>
      <c r="F830" s="6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12.75" customHeight="1" x14ac:dyDescent="0.2">
      <c r="A831" s="75"/>
      <c r="B831" s="6"/>
      <c r="C831" s="126"/>
      <c r="D831" s="126"/>
      <c r="E831" s="126"/>
      <c r="F831" s="6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12.75" customHeight="1" x14ac:dyDescent="0.2">
      <c r="A832" s="75"/>
      <c r="B832" s="6"/>
      <c r="C832" s="126"/>
      <c r="D832" s="126"/>
      <c r="E832" s="126"/>
      <c r="F832" s="6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12.75" customHeight="1" x14ac:dyDescent="0.2">
      <c r="A833" s="75"/>
      <c r="B833" s="6"/>
      <c r="C833" s="126"/>
      <c r="D833" s="126"/>
      <c r="E833" s="126"/>
      <c r="F833" s="6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12.75" customHeight="1" x14ac:dyDescent="0.2">
      <c r="A834" s="75"/>
      <c r="B834" s="6"/>
      <c r="C834" s="126"/>
      <c r="D834" s="126"/>
      <c r="E834" s="126"/>
      <c r="F834" s="6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12.75" customHeight="1" x14ac:dyDescent="0.2">
      <c r="A835" s="75"/>
      <c r="B835" s="6"/>
      <c r="C835" s="126"/>
      <c r="D835" s="126"/>
      <c r="E835" s="126"/>
      <c r="F835" s="6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12.75" customHeight="1" x14ac:dyDescent="0.2">
      <c r="A836" s="75"/>
      <c r="B836" s="6"/>
      <c r="C836" s="126"/>
      <c r="D836" s="126"/>
      <c r="E836" s="126"/>
      <c r="F836" s="6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12.75" customHeight="1" x14ac:dyDescent="0.2">
      <c r="A837" s="75"/>
      <c r="B837" s="6"/>
      <c r="C837" s="126"/>
      <c r="D837" s="126"/>
      <c r="E837" s="126"/>
      <c r="F837" s="6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12.75" customHeight="1" x14ac:dyDescent="0.2">
      <c r="A838" s="75"/>
      <c r="B838" s="6"/>
      <c r="C838" s="126"/>
      <c r="D838" s="126"/>
      <c r="E838" s="126"/>
      <c r="F838" s="6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12.75" customHeight="1" x14ac:dyDescent="0.2">
      <c r="A839" s="75"/>
      <c r="B839" s="6"/>
      <c r="C839" s="126"/>
      <c r="D839" s="126"/>
      <c r="E839" s="126"/>
      <c r="F839" s="6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12.75" customHeight="1" x14ac:dyDescent="0.2">
      <c r="A840" s="75"/>
      <c r="B840" s="6"/>
      <c r="C840" s="126"/>
      <c r="D840" s="126"/>
      <c r="E840" s="126"/>
      <c r="F840" s="6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12.75" customHeight="1" x14ac:dyDescent="0.2">
      <c r="A841" s="75"/>
      <c r="B841" s="6"/>
      <c r="C841" s="126"/>
      <c r="D841" s="126"/>
      <c r="E841" s="126"/>
      <c r="F841" s="6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12.75" customHeight="1" x14ac:dyDescent="0.2">
      <c r="A842" s="75"/>
      <c r="B842" s="6"/>
      <c r="C842" s="126"/>
      <c r="D842" s="126"/>
      <c r="E842" s="126"/>
      <c r="F842" s="6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12.75" customHeight="1" x14ac:dyDescent="0.2">
      <c r="A843" s="75"/>
      <c r="B843" s="6"/>
      <c r="C843" s="126"/>
      <c r="D843" s="126"/>
      <c r="E843" s="126"/>
      <c r="F843" s="6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12.75" customHeight="1" x14ac:dyDescent="0.2">
      <c r="A844" s="75"/>
      <c r="B844" s="6"/>
      <c r="C844" s="126"/>
      <c r="D844" s="126"/>
      <c r="E844" s="126"/>
      <c r="F844" s="6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12.75" customHeight="1" x14ac:dyDescent="0.2">
      <c r="A845" s="75"/>
      <c r="B845" s="6"/>
      <c r="C845" s="126"/>
      <c r="D845" s="126"/>
      <c r="E845" s="126"/>
      <c r="F845" s="6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12.75" customHeight="1" x14ac:dyDescent="0.2">
      <c r="A846" s="75"/>
      <c r="B846" s="6"/>
      <c r="C846" s="126"/>
      <c r="D846" s="126"/>
      <c r="E846" s="126"/>
      <c r="F846" s="6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12.75" customHeight="1" x14ac:dyDescent="0.2">
      <c r="A847" s="75"/>
      <c r="B847" s="6"/>
      <c r="C847" s="126"/>
      <c r="D847" s="126"/>
      <c r="E847" s="126"/>
      <c r="F847" s="6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12.75" customHeight="1" x14ac:dyDescent="0.2">
      <c r="A848" s="75"/>
      <c r="B848" s="6"/>
      <c r="C848" s="126"/>
      <c r="D848" s="126"/>
      <c r="E848" s="126"/>
      <c r="F848" s="6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12.75" customHeight="1" x14ac:dyDescent="0.2">
      <c r="A849" s="75"/>
      <c r="B849" s="6"/>
      <c r="C849" s="126"/>
      <c r="D849" s="126"/>
      <c r="E849" s="126"/>
      <c r="F849" s="6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12.75" customHeight="1" x14ac:dyDescent="0.2">
      <c r="A850" s="75"/>
      <c r="B850" s="6"/>
      <c r="C850" s="126"/>
      <c r="D850" s="126"/>
      <c r="E850" s="126"/>
      <c r="F850" s="6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12.75" customHeight="1" x14ac:dyDescent="0.2">
      <c r="A851" s="75"/>
      <c r="B851" s="6"/>
      <c r="C851" s="126"/>
      <c r="D851" s="126"/>
      <c r="E851" s="126"/>
      <c r="F851" s="6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12.75" customHeight="1" x14ac:dyDescent="0.2">
      <c r="A852" s="75"/>
      <c r="B852" s="6"/>
      <c r="C852" s="126"/>
      <c r="D852" s="126"/>
      <c r="E852" s="126"/>
      <c r="F852" s="6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12.75" customHeight="1" x14ac:dyDescent="0.2">
      <c r="A853" s="75"/>
      <c r="B853" s="6"/>
      <c r="C853" s="126"/>
      <c r="D853" s="126"/>
      <c r="E853" s="126"/>
      <c r="F853" s="6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12.75" customHeight="1" x14ac:dyDescent="0.2">
      <c r="A854" s="75"/>
      <c r="B854" s="6"/>
      <c r="C854" s="126"/>
      <c r="D854" s="126"/>
      <c r="E854" s="126"/>
      <c r="F854" s="6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12.75" customHeight="1" x14ac:dyDescent="0.2">
      <c r="A855" s="75"/>
      <c r="B855" s="6"/>
      <c r="C855" s="126"/>
      <c r="D855" s="126"/>
      <c r="E855" s="126"/>
      <c r="F855" s="6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12.75" customHeight="1" x14ac:dyDescent="0.2">
      <c r="A856" s="75"/>
      <c r="B856" s="6"/>
      <c r="C856" s="126"/>
      <c r="D856" s="126"/>
      <c r="E856" s="126"/>
      <c r="F856" s="6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12.75" customHeight="1" x14ac:dyDescent="0.2">
      <c r="A857" s="75"/>
      <c r="B857" s="6"/>
      <c r="C857" s="126"/>
      <c r="D857" s="126"/>
      <c r="E857" s="126"/>
      <c r="F857" s="6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12.75" customHeight="1" x14ac:dyDescent="0.2">
      <c r="A858" s="75"/>
      <c r="B858" s="6"/>
      <c r="C858" s="126"/>
      <c r="D858" s="126"/>
      <c r="E858" s="126"/>
      <c r="F858" s="6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12.75" customHeight="1" x14ac:dyDescent="0.2">
      <c r="A859" s="75"/>
      <c r="B859" s="6"/>
      <c r="C859" s="126"/>
      <c r="D859" s="126"/>
      <c r="E859" s="126"/>
      <c r="F859" s="6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12.75" customHeight="1" x14ac:dyDescent="0.2">
      <c r="A860" s="75"/>
      <c r="B860" s="6"/>
      <c r="C860" s="126"/>
      <c r="D860" s="126"/>
      <c r="E860" s="126"/>
      <c r="F860" s="6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12.75" customHeight="1" x14ac:dyDescent="0.2">
      <c r="A861" s="75"/>
      <c r="B861" s="6"/>
      <c r="C861" s="126"/>
      <c r="D861" s="126"/>
      <c r="E861" s="126"/>
      <c r="F861" s="6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12.75" customHeight="1" x14ac:dyDescent="0.2">
      <c r="A862" s="75"/>
      <c r="B862" s="6"/>
      <c r="C862" s="126"/>
      <c r="D862" s="126"/>
      <c r="E862" s="126"/>
      <c r="F862" s="6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12.75" customHeight="1" x14ac:dyDescent="0.2">
      <c r="A863" s="75"/>
      <c r="B863" s="6"/>
      <c r="C863" s="126"/>
      <c r="D863" s="126"/>
      <c r="E863" s="126"/>
      <c r="F863" s="6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12.75" customHeight="1" x14ac:dyDescent="0.2">
      <c r="A864" s="75"/>
      <c r="B864" s="6"/>
      <c r="C864" s="126"/>
      <c r="D864" s="126"/>
      <c r="E864" s="126"/>
      <c r="F864" s="6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12.75" customHeight="1" x14ac:dyDescent="0.2">
      <c r="A865" s="75"/>
      <c r="B865" s="6"/>
      <c r="C865" s="126"/>
      <c r="D865" s="126"/>
      <c r="E865" s="126"/>
      <c r="F865" s="6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12.75" customHeight="1" x14ac:dyDescent="0.2">
      <c r="A866" s="75"/>
      <c r="B866" s="6"/>
      <c r="C866" s="126"/>
      <c r="D866" s="126"/>
      <c r="E866" s="126"/>
      <c r="F866" s="6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12.75" customHeight="1" x14ac:dyDescent="0.2">
      <c r="A867" s="75"/>
      <c r="B867" s="6"/>
      <c r="C867" s="126"/>
      <c r="D867" s="126"/>
      <c r="E867" s="126"/>
      <c r="F867" s="6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12.75" customHeight="1" x14ac:dyDescent="0.2">
      <c r="A868" s="75"/>
      <c r="B868" s="6"/>
      <c r="C868" s="126"/>
      <c r="D868" s="126"/>
      <c r="E868" s="126"/>
      <c r="F868" s="6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12.75" customHeight="1" x14ac:dyDescent="0.2">
      <c r="A869" s="75"/>
      <c r="B869" s="6"/>
      <c r="C869" s="126"/>
      <c r="D869" s="126"/>
      <c r="E869" s="126"/>
      <c r="F869" s="6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12.75" customHeight="1" x14ac:dyDescent="0.2">
      <c r="A870" s="75"/>
      <c r="B870" s="6"/>
      <c r="C870" s="126"/>
      <c r="D870" s="126"/>
      <c r="E870" s="126"/>
      <c r="F870" s="6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12.75" customHeight="1" x14ac:dyDescent="0.2">
      <c r="A871" s="75"/>
      <c r="B871" s="6"/>
      <c r="C871" s="126"/>
      <c r="D871" s="126"/>
      <c r="E871" s="126"/>
      <c r="F871" s="6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12.75" customHeight="1" x14ac:dyDescent="0.2">
      <c r="A872" s="75"/>
      <c r="B872" s="6"/>
      <c r="C872" s="126"/>
      <c r="D872" s="126"/>
      <c r="E872" s="126"/>
      <c r="F872" s="6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12.75" customHeight="1" x14ac:dyDescent="0.2">
      <c r="A873" s="75"/>
      <c r="B873" s="6"/>
      <c r="C873" s="126"/>
      <c r="D873" s="126"/>
      <c r="E873" s="126"/>
      <c r="F873" s="6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12.75" customHeight="1" x14ac:dyDescent="0.2">
      <c r="A874" s="75"/>
      <c r="B874" s="6"/>
      <c r="C874" s="126"/>
      <c r="D874" s="126"/>
      <c r="E874" s="126"/>
      <c r="F874" s="6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12.75" customHeight="1" x14ac:dyDescent="0.2">
      <c r="A875" s="75"/>
      <c r="B875" s="6"/>
      <c r="C875" s="126"/>
      <c r="D875" s="126"/>
      <c r="E875" s="126"/>
      <c r="F875" s="6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12.75" customHeight="1" x14ac:dyDescent="0.2">
      <c r="A876" s="75"/>
      <c r="B876" s="6"/>
      <c r="C876" s="126"/>
      <c r="D876" s="126"/>
      <c r="E876" s="126"/>
      <c r="F876" s="6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12.75" customHeight="1" x14ac:dyDescent="0.2">
      <c r="A877" s="75"/>
      <c r="B877" s="6"/>
      <c r="C877" s="126"/>
      <c r="D877" s="126"/>
      <c r="E877" s="126"/>
      <c r="F877" s="6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12.75" customHeight="1" x14ac:dyDescent="0.2">
      <c r="A878" s="75"/>
      <c r="B878" s="6"/>
      <c r="C878" s="126"/>
      <c r="D878" s="126"/>
      <c r="E878" s="126"/>
      <c r="F878" s="6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12.75" customHeight="1" x14ac:dyDescent="0.2">
      <c r="A879" s="75"/>
      <c r="B879" s="6"/>
      <c r="C879" s="126"/>
      <c r="D879" s="126"/>
      <c r="E879" s="126"/>
      <c r="F879" s="6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12.75" customHeight="1" x14ac:dyDescent="0.2">
      <c r="A880" s="75"/>
      <c r="B880" s="6"/>
      <c r="C880" s="126"/>
      <c r="D880" s="126"/>
      <c r="E880" s="126"/>
      <c r="F880" s="6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12.75" customHeight="1" x14ac:dyDescent="0.2">
      <c r="A881" s="75"/>
      <c r="B881" s="6"/>
      <c r="C881" s="126"/>
      <c r="D881" s="126"/>
      <c r="E881" s="126"/>
      <c r="F881" s="6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12.75" customHeight="1" x14ac:dyDescent="0.2">
      <c r="A882" s="75"/>
      <c r="B882" s="6"/>
      <c r="C882" s="126"/>
      <c r="D882" s="126"/>
      <c r="E882" s="126"/>
      <c r="F882" s="6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12.75" customHeight="1" x14ac:dyDescent="0.2">
      <c r="A883" s="75"/>
      <c r="B883" s="6"/>
      <c r="C883" s="126"/>
      <c r="D883" s="126"/>
      <c r="E883" s="126"/>
      <c r="F883" s="6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12.75" customHeight="1" x14ac:dyDescent="0.2">
      <c r="A884" s="75"/>
      <c r="B884" s="6"/>
      <c r="C884" s="126"/>
      <c r="D884" s="126"/>
      <c r="E884" s="126"/>
      <c r="F884" s="6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12.75" customHeight="1" x14ac:dyDescent="0.2">
      <c r="A885" s="75"/>
      <c r="B885" s="6"/>
      <c r="C885" s="126"/>
      <c r="D885" s="126"/>
      <c r="E885" s="126"/>
      <c r="F885" s="6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12.75" customHeight="1" x14ac:dyDescent="0.2">
      <c r="A886" s="75"/>
      <c r="B886" s="6"/>
      <c r="C886" s="126"/>
      <c r="D886" s="126"/>
      <c r="E886" s="126"/>
      <c r="F886" s="6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12.75" customHeight="1" x14ac:dyDescent="0.2">
      <c r="A887" s="75"/>
      <c r="B887" s="6"/>
      <c r="C887" s="126"/>
      <c r="D887" s="126"/>
      <c r="E887" s="126"/>
      <c r="F887" s="6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12.75" customHeight="1" x14ac:dyDescent="0.2">
      <c r="A888" s="75"/>
      <c r="B888" s="6"/>
      <c r="C888" s="126"/>
      <c r="D888" s="126"/>
      <c r="E888" s="126"/>
      <c r="F888" s="6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12.75" customHeight="1" x14ac:dyDescent="0.2">
      <c r="A889" s="75"/>
      <c r="B889" s="6"/>
      <c r="C889" s="126"/>
      <c r="D889" s="126"/>
      <c r="E889" s="126"/>
      <c r="F889" s="6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12.75" customHeight="1" x14ac:dyDescent="0.2">
      <c r="A890" s="75"/>
      <c r="B890" s="6"/>
      <c r="C890" s="126"/>
      <c r="D890" s="126"/>
      <c r="E890" s="126"/>
      <c r="F890" s="6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12.75" customHeight="1" x14ac:dyDescent="0.2">
      <c r="A891" s="75"/>
      <c r="B891" s="6"/>
      <c r="C891" s="126"/>
      <c r="D891" s="126"/>
      <c r="E891" s="126"/>
      <c r="F891" s="6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12.75" customHeight="1" x14ac:dyDescent="0.2">
      <c r="A892" s="75"/>
      <c r="B892" s="6"/>
      <c r="C892" s="126"/>
      <c r="D892" s="126"/>
      <c r="E892" s="126"/>
      <c r="F892" s="6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12.75" customHeight="1" x14ac:dyDescent="0.2">
      <c r="A893" s="75"/>
      <c r="B893" s="6"/>
      <c r="C893" s="126"/>
      <c r="D893" s="126"/>
      <c r="E893" s="126"/>
      <c r="F893" s="6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12.75" customHeight="1" x14ac:dyDescent="0.2">
      <c r="A894" s="75"/>
      <c r="B894" s="6"/>
      <c r="C894" s="126"/>
      <c r="D894" s="126"/>
      <c r="E894" s="126"/>
      <c r="F894" s="6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12.75" customHeight="1" x14ac:dyDescent="0.2">
      <c r="A895" s="75"/>
      <c r="B895" s="6"/>
      <c r="C895" s="126"/>
      <c r="D895" s="126"/>
      <c r="E895" s="126"/>
      <c r="F895" s="6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12.75" customHeight="1" x14ac:dyDescent="0.2">
      <c r="A896" s="75"/>
      <c r="B896" s="6"/>
      <c r="C896" s="126"/>
      <c r="D896" s="126"/>
      <c r="E896" s="126"/>
      <c r="F896" s="6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12.75" customHeight="1" x14ac:dyDescent="0.2">
      <c r="A897" s="75"/>
      <c r="B897" s="6"/>
      <c r="C897" s="126"/>
      <c r="D897" s="126"/>
      <c r="E897" s="126"/>
      <c r="F897" s="6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12.75" customHeight="1" x14ac:dyDescent="0.2">
      <c r="A898" s="75"/>
      <c r="B898" s="6"/>
      <c r="C898" s="126"/>
      <c r="D898" s="126"/>
      <c r="E898" s="126"/>
      <c r="F898" s="6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12.75" customHeight="1" x14ac:dyDescent="0.2">
      <c r="A899" s="75"/>
      <c r="B899" s="6"/>
      <c r="C899" s="126"/>
      <c r="D899" s="126"/>
      <c r="E899" s="126"/>
      <c r="F899" s="6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12.75" customHeight="1" x14ac:dyDescent="0.2">
      <c r="A900" s="75"/>
      <c r="B900" s="6"/>
      <c r="C900" s="126"/>
      <c r="D900" s="126"/>
      <c r="E900" s="126"/>
      <c r="F900" s="6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12.75" customHeight="1" x14ac:dyDescent="0.2">
      <c r="A901" s="75"/>
      <c r="B901" s="6"/>
      <c r="C901" s="126"/>
      <c r="D901" s="126"/>
      <c r="E901" s="126"/>
      <c r="F901" s="6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12.75" customHeight="1" x14ac:dyDescent="0.2">
      <c r="A902" s="75"/>
      <c r="B902" s="6"/>
      <c r="C902" s="126"/>
      <c r="D902" s="126"/>
      <c r="E902" s="126"/>
      <c r="F902" s="6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12.75" customHeight="1" x14ac:dyDescent="0.2">
      <c r="A903" s="75"/>
      <c r="B903" s="6"/>
      <c r="C903" s="126"/>
      <c r="D903" s="126"/>
      <c r="E903" s="126"/>
      <c r="F903" s="6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12.75" customHeight="1" x14ac:dyDescent="0.2">
      <c r="A904" s="75"/>
      <c r="B904" s="6"/>
      <c r="C904" s="126"/>
      <c r="D904" s="126"/>
      <c r="E904" s="126"/>
      <c r="F904" s="6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12.75" customHeight="1" x14ac:dyDescent="0.2">
      <c r="A905" s="75"/>
      <c r="B905" s="6"/>
      <c r="C905" s="126"/>
      <c r="D905" s="126"/>
      <c r="E905" s="126"/>
      <c r="F905" s="6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12.75" customHeight="1" x14ac:dyDescent="0.2">
      <c r="A906" s="75"/>
      <c r="B906" s="6"/>
      <c r="C906" s="126"/>
      <c r="D906" s="126"/>
      <c r="E906" s="126"/>
      <c r="F906" s="6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12.75" customHeight="1" x14ac:dyDescent="0.2">
      <c r="A907" s="75"/>
      <c r="B907" s="6"/>
      <c r="C907" s="126"/>
      <c r="D907" s="126"/>
      <c r="E907" s="126"/>
      <c r="F907" s="6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12.75" customHeight="1" x14ac:dyDescent="0.2">
      <c r="A908" s="75"/>
      <c r="B908" s="6"/>
      <c r="C908" s="126"/>
      <c r="D908" s="126"/>
      <c r="E908" s="126"/>
      <c r="F908" s="6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12.75" customHeight="1" x14ac:dyDescent="0.2">
      <c r="A909" s="75"/>
      <c r="B909" s="6"/>
      <c r="C909" s="126"/>
      <c r="D909" s="126"/>
      <c r="E909" s="126"/>
      <c r="F909" s="6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12.75" customHeight="1" x14ac:dyDescent="0.2">
      <c r="A910" s="75"/>
      <c r="B910" s="6"/>
      <c r="C910" s="126"/>
      <c r="D910" s="126"/>
      <c r="E910" s="126"/>
      <c r="F910" s="6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12.75" customHeight="1" x14ac:dyDescent="0.2">
      <c r="A911" s="75"/>
      <c r="B911" s="6"/>
      <c r="C911" s="126"/>
      <c r="D911" s="126"/>
      <c r="E911" s="126"/>
      <c r="F911" s="6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12.75" customHeight="1" x14ac:dyDescent="0.2">
      <c r="A912" s="75"/>
      <c r="B912" s="6"/>
      <c r="C912" s="126"/>
      <c r="D912" s="126"/>
      <c r="E912" s="126"/>
      <c r="F912" s="6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12.75" customHeight="1" x14ac:dyDescent="0.2">
      <c r="A913" s="75"/>
      <c r="B913" s="6"/>
      <c r="C913" s="126"/>
      <c r="D913" s="126"/>
      <c r="E913" s="126"/>
      <c r="F913" s="6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12.75" customHeight="1" x14ac:dyDescent="0.2">
      <c r="A914" s="75"/>
      <c r="B914" s="6"/>
      <c r="C914" s="126"/>
      <c r="D914" s="126"/>
      <c r="E914" s="126"/>
      <c r="F914" s="6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12.75" customHeight="1" x14ac:dyDescent="0.2">
      <c r="A915" s="75"/>
      <c r="B915" s="6"/>
      <c r="C915" s="126"/>
      <c r="D915" s="126"/>
      <c r="E915" s="126"/>
      <c r="F915" s="6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12.75" customHeight="1" x14ac:dyDescent="0.2">
      <c r="A916" s="75"/>
      <c r="B916" s="6"/>
      <c r="C916" s="126"/>
      <c r="D916" s="126"/>
      <c r="E916" s="126"/>
      <c r="F916" s="6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12.75" customHeight="1" x14ac:dyDescent="0.2">
      <c r="A917" s="75"/>
      <c r="B917" s="6"/>
      <c r="C917" s="126"/>
      <c r="D917" s="126"/>
      <c r="E917" s="126"/>
      <c r="F917" s="6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12.75" customHeight="1" x14ac:dyDescent="0.2">
      <c r="A918" s="75"/>
      <c r="B918" s="6"/>
      <c r="C918" s="126"/>
      <c r="D918" s="126"/>
      <c r="E918" s="126"/>
      <c r="F918" s="6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12.75" customHeight="1" x14ac:dyDescent="0.2">
      <c r="A919" s="75"/>
      <c r="B919" s="6"/>
      <c r="C919" s="126"/>
      <c r="D919" s="126"/>
      <c r="E919" s="126"/>
      <c r="F919" s="6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12.75" customHeight="1" x14ac:dyDescent="0.2">
      <c r="A920" s="75"/>
      <c r="B920" s="6"/>
      <c r="C920" s="126"/>
      <c r="D920" s="126"/>
      <c r="E920" s="126"/>
      <c r="F920" s="6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12.75" customHeight="1" x14ac:dyDescent="0.2">
      <c r="A921" s="75"/>
      <c r="B921" s="6"/>
      <c r="C921" s="126"/>
      <c r="D921" s="126"/>
      <c r="E921" s="126"/>
      <c r="F921" s="6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12.75" customHeight="1" x14ac:dyDescent="0.2">
      <c r="A922" s="75"/>
      <c r="B922" s="6"/>
      <c r="C922" s="126"/>
      <c r="D922" s="126"/>
      <c r="E922" s="126"/>
      <c r="F922" s="6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12.75" customHeight="1" x14ac:dyDescent="0.2">
      <c r="A923" s="75"/>
      <c r="B923" s="6"/>
      <c r="C923" s="126"/>
      <c r="D923" s="126"/>
      <c r="E923" s="126"/>
      <c r="F923" s="6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12.75" customHeight="1" x14ac:dyDescent="0.2">
      <c r="A924" s="75"/>
      <c r="B924" s="6"/>
      <c r="C924" s="126"/>
      <c r="D924" s="126"/>
      <c r="E924" s="126"/>
      <c r="F924" s="6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12.75" customHeight="1" x14ac:dyDescent="0.2">
      <c r="A925" s="75"/>
      <c r="B925" s="6"/>
      <c r="C925" s="126"/>
      <c r="D925" s="126"/>
      <c r="E925" s="126"/>
      <c r="F925" s="6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12.75" customHeight="1" x14ac:dyDescent="0.2">
      <c r="A926" s="75"/>
      <c r="B926" s="6"/>
      <c r="C926" s="126"/>
      <c r="D926" s="126"/>
      <c r="E926" s="126"/>
      <c r="F926" s="6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12.75" customHeight="1" x14ac:dyDescent="0.2">
      <c r="A927" s="75"/>
      <c r="B927" s="6"/>
      <c r="C927" s="126"/>
      <c r="D927" s="126"/>
      <c r="E927" s="126"/>
      <c r="F927" s="6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12.75" customHeight="1" x14ac:dyDescent="0.2">
      <c r="A928" s="75"/>
      <c r="B928" s="6"/>
      <c r="C928" s="126"/>
      <c r="D928" s="126"/>
      <c r="E928" s="126"/>
      <c r="F928" s="6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12.75" customHeight="1" x14ac:dyDescent="0.2">
      <c r="A929" s="75"/>
      <c r="B929" s="6"/>
      <c r="C929" s="126"/>
      <c r="D929" s="126"/>
      <c r="E929" s="126"/>
      <c r="F929" s="6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12.75" customHeight="1" x14ac:dyDescent="0.2">
      <c r="A930" s="75"/>
      <c r="B930" s="6"/>
      <c r="C930" s="126"/>
      <c r="D930" s="126"/>
      <c r="E930" s="126"/>
      <c r="F930" s="6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12.75" customHeight="1" x14ac:dyDescent="0.2">
      <c r="A931" s="75"/>
      <c r="B931" s="6"/>
      <c r="C931" s="126"/>
      <c r="D931" s="126"/>
      <c r="E931" s="126"/>
      <c r="F931" s="6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12.75" customHeight="1" x14ac:dyDescent="0.2">
      <c r="A932" s="75"/>
      <c r="B932" s="6"/>
      <c r="C932" s="126"/>
      <c r="D932" s="126"/>
      <c r="E932" s="126"/>
      <c r="F932" s="6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12.75" customHeight="1" x14ac:dyDescent="0.2">
      <c r="A933" s="75"/>
      <c r="B933" s="6"/>
      <c r="C933" s="126"/>
      <c r="D933" s="126"/>
      <c r="E933" s="126"/>
      <c r="F933" s="6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12.75" customHeight="1" x14ac:dyDescent="0.2">
      <c r="A934" s="75"/>
      <c r="B934" s="6"/>
      <c r="C934" s="126"/>
      <c r="D934" s="126"/>
      <c r="E934" s="126"/>
      <c r="F934" s="6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12.75" customHeight="1" x14ac:dyDescent="0.2">
      <c r="A935" s="75"/>
      <c r="B935" s="6"/>
      <c r="C935" s="126"/>
      <c r="D935" s="126"/>
      <c r="E935" s="126"/>
      <c r="F935" s="6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12.75" customHeight="1" x14ac:dyDescent="0.2">
      <c r="A936" s="75"/>
      <c r="B936" s="6"/>
      <c r="C936" s="126"/>
      <c r="D936" s="126"/>
      <c r="E936" s="126"/>
      <c r="F936" s="6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12.75" customHeight="1" x14ac:dyDescent="0.2">
      <c r="A937" s="75"/>
      <c r="B937" s="6"/>
      <c r="C937" s="126"/>
      <c r="D937" s="126"/>
      <c r="E937" s="126"/>
      <c r="F937" s="6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12.75" customHeight="1" x14ac:dyDescent="0.2">
      <c r="A938" s="75"/>
      <c r="B938" s="6"/>
      <c r="C938" s="126"/>
      <c r="D938" s="126"/>
      <c r="E938" s="126"/>
      <c r="F938" s="6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12.75" customHeight="1" x14ac:dyDescent="0.2">
      <c r="A939" s="75"/>
      <c r="B939" s="6"/>
      <c r="C939" s="126"/>
      <c r="D939" s="126"/>
      <c r="E939" s="126"/>
      <c r="F939" s="6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12.75" customHeight="1" x14ac:dyDescent="0.2">
      <c r="A940" s="75"/>
      <c r="B940" s="6"/>
      <c r="C940" s="126"/>
      <c r="D940" s="126"/>
      <c r="E940" s="126"/>
      <c r="F940" s="6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12.75" customHeight="1" x14ac:dyDescent="0.2">
      <c r="A941" s="75"/>
      <c r="B941" s="6"/>
      <c r="C941" s="126"/>
      <c r="D941" s="126"/>
      <c r="E941" s="126"/>
      <c r="F941" s="6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12.75" customHeight="1" x14ac:dyDescent="0.2">
      <c r="A942" s="75"/>
      <c r="B942" s="6"/>
      <c r="C942" s="126"/>
      <c r="D942" s="126"/>
      <c r="E942" s="126"/>
      <c r="F942" s="6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12.75" customHeight="1" x14ac:dyDescent="0.2">
      <c r="A943" s="75"/>
      <c r="B943" s="6"/>
      <c r="C943" s="126"/>
      <c r="D943" s="126"/>
      <c r="E943" s="126"/>
      <c r="F943" s="6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12.75" customHeight="1" x14ac:dyDescent="0.2">
      <c r="A944" s="75"/>
      <c r="B944" s="6"/>
      <c r="C944" s="126"/>
      <c r="D944" s="126"/>
      <c r="E944" s="126"/>
      <c r="F944" s="6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12.75" customHeight="1" x14ac:dyDescent="0.2">
      <c r="A945" s="75"/>
      <c r="B945" s="6"/>
      <c r="C945" s="126"/>
      <c r="D945" s="126"/>
      <c r="E945" s="126"/>
      <c r="F945" s="6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12.75" customHeight="1" x14ac:dyDescent="0.2">
      <c r="A946" s="75"/>
      <c r="B946" s="6"/>
      <c r="C946" s="126"/>
      <c r="D946" s="126"/>
      <c r="E946" s="126"/>
      <c r="F946" s="6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12.75" customHeight="1" x14ac:dyDescent="0.2">
      <c r="A947" s="75"/>
      <c r="B947" s="6"/>
      <c r="C947" s="126"/>
      <c r="D947" s="126"/>
      <c r="E947" s="126"/>
      <c r="F947" s="6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12.75" customHeight="1" x14ac:dyDescent="0.2">
      <c r="A948" s="75"/>
      <c r="B948" s="6"/>
      <c r="C948" s="126"/>
      <c r="D948" s="126"/>
      <c r="E948" s="126"/>
      <c r="F948" s="6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12.75" customHeight="1" x14ac:dyDescent="0.2">
      <c r="A949" s="75"/>
      <c r="B949" s="6"/>
      <c r="C949" s="126"/>
      <c r="D949" s="126"/>
      <c r="E949" s="126"/>
      <c r="F949" s="6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12.75" customHeight="1" x14ac:dyDescent="0.2">
      <c r="A950" s="75"/>
      <c r="B950" s="6"/>
      <c r="C950" s="126"/>
      <c r="D950" s="126"/>
      <c r="E950" s="126"/>
      <c r="F950" s="6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12.75" customHeight="1" x14ac:dyDescent="0.2">
      <c r="A951" s="75"/>
      <c r="B951" s="6"/>
      <c r="C951" s="126"/>
      <c r="D951" s="126"/>
      <c r="E951" s="126"/>
      <c r="F951" s="6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12.75" customHeight="1" x14ac:dyDescent="0.2">
      <c r="A952" s="75"/>
      <c r="B952" s="6"/>
      <c r="C952" s="126"/>
      <c r="D952" s="126"/>
      <c r="E952" s="126"/>
      <c r="F952" s="6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12.75" customHeight="1" x14ac:dyDescent="0.2">
      <c r="A953" s="75"/>
      <c r="B953" s="6"/>
      <c r="C953" s="126"/>
      <c r="D953" s="126"/>
      <c r="E953" s="126"/>
      <c r="F953" s="6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12.75" customHeight="1" x14ac:dyDescent="0.2">
      <c r="A954" s="75"/>
      <c r="B954" s="6"/>
      <c r="C954" s="126"/>
      <c r="D954" s="126"/>
      <c r="E954" s="126"/>
      <c r="F954" s="6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12.75" customHeight="1" x14ac:dyDescent="0.2">
      <c r="A955" s="75"/>
      <c r="B955" s="6"/>
      <c r="C955" s="126"/>
      <c r="D955" s="126"/>
      <c r="E955" s="126"/>
      <c r="F955" s="6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12.75" customHeight="1" x14ac:dyDescent="0.2">
      <c r="A956" s="75"/>
      <c r="B956" s="6"/>
      <c r="C956" s="126"/>
      <c r="D956" s="126"/>
      <c r="E956" s="126"/>
      <c r="F956" s="6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12.75" customHeight="1" x14ac:dyDescent="0.2">
      <c r="A957" s="75"/>
      <c r="B957" s="6"/>
      <c r="C957" s="126"/>
      <c r="D957" s="126"/>
      <c r="E957" s="126"/>
      <c r="F957" s="6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12.75" customHeight="1" x14ac:dyDescent="0.2">
      <c r="A958" s="75"/>
      <c r="B958" s="6"/>
      <c r="C958" s="126"/>
      <c r="D958" s="126"/>
      <c r="E958" s="126"/>
      <c r="F958" s="6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12.75" customHeight="1" x14ac:dyDescent="0.2">
      <c r="A959" s="75"/>
      <c r="B959" s="6"/>
      <c r="C959" s="126"/>
      <c r="D959" s="126"/>
      <c r="E959" s="126"/>
      <c r="F959" s="6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12.75" customHeight="1" x14ac:dyDescent="0.2">
      <c r="A960" s="75"/>
      <c r="B960" s="6"/>
      <c r="C960" s="126"/>
      <c r="D960" s="126"/>
      <c r="E960" s="126"/>
      <c r="F960" s="6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12.75" customHeight="1" x14ac:dyDescent="0.2">
      <c r="A961" s="75"/>
      <c r="B961" s="6"/>
      <c r="C961" s="126"/>
      <c r="D961" s="126"/>
      <c r="E961" s="126"/>
      <c r="F961" s="6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12.75" customHeight="1" x14ac:dyDescent="0.2">
      <c r="A962" s="75"/>
      <c r="B962" s="6"/>
      <c r="C962" s="126"/>
      <c r="D962" s="126"/>
      <c r="E962" s="126"/>
      <c r="F962" s="6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12.75" customHeight="1" x14ac:dyDescent="0.2">
      <c r="A963" s="75"/>
      <c r="B963" s="6"/>
      <c r="C963" s="126"/>
      <c r="D963" s="126"/>
      <c r="E963" s="126"/>
      <c r="F963" s="6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12.75" customHeight="1" x14ac:dyDescent="0.2">
      <c r="A964" s="75"/>
      <c r="B964" s="6"/>
      <c r="C964" s="126"/>
      <c r="D964" s="126"/>
      <c r="E964" s="126"/>
      <c r="F964" s="6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12.75" customHeight="1" x14ac:dyDescent="0.2">
      <c r="A965" s="75"/>
      <c r="B965" s="6"/>
      <c r="C965" s="126"/>
      <c r="D965" s="126"/>
      <c r="E965" s="126"/>
      <c r="F965" s="6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12.75" customHeight="1" x14ac:dyDescent="0.2">
      <c r="A966" s="75"/>
      <c r="B966" s="6"/>
      <c r="C966" s="126"/>
      <c r="D966" s="126"/>
      <c r="E966" s="126"/>
      <c r="F966" s="6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12.75" customHeight="1" x14ac:dyDescent="0.2">
      <c r="A967" s="75"/>
      <c r="B967" s="6"/>
      <c r="C967" s="126"/>
      <c r="D967" s="126"/>
      <c r="E967" s="126"/>
      <c r="F967" s="6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12.75" customHeight="1" x14ac:dyDescent="0.2">
      <c r="A968" s="75"/>
      <c r="B968" s="6"/>
      <c r="C968" s="126"/>
      <c r="D968" s="126"/>
      <c r="E968" s="126"/>
      <c r="F968" s="6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12.75" customHeight="1" x14ac:dyDescent="0.2">
      <c r="A969" s="75"/>
      <c r="B969" s="6"/>
      <c r="C969" s="126"/>
      <c r="D969" s="126"/>
      <c r="E969" s="126"/>
      <c r="F969" s="6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12.75" customHeight="1" x14ac:dyDescent="0.2">
      <c r="A970" s="75"/>
      <c r="B970" s="6"/>
      <c r="C970" s="126"/>
      <c r="D970" s="126"/>
      <c r="E970" s="126"/>
      <c r="F970" s="6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12.75" customHeight="1" x14ac:dyDescent="0.2">
      <c r="A971" s="75"/>
      <c r="B971" s="6"/>
      <c r="C971" s="126"/>
      <c r="D971" s="126"/>
      <c r="E971" s="126"/>
      <c r="F971" s="6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12.75" customHeight="1" x14ac:dyDescent="0.2">
      <c r="A972" s="75"/>
      <c r="B972" s="6"/>
      <c r="C972" s="126"/>
      <c r="D972" s="126"/>
      <c r="E972" s="126"/>
      <c r="F972" s="6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12.75" customHeight="1" x14ac:dyDescent="0.2">
      <c r="A973" s="75"/>
      <c r="B973" s="6"/>
      <c r="C973" s="126"/>
      <c r="D973" s="126"/>
      <c r="E973" s="126"/>
      <c r="F973" s="6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12.75" customHeight="1" x14ac:dyDescent="0.2">
      <c r="A974" s="75"/>
      <c r="B974" s="6"/>
      <c r="C974" s="126"/>
      <c r="D974" s="126"/>
      <c r="E974" s="126"/>
      <c r="F974" s="6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12.75" customHeight="1" x14ac:dyDescent="0.2">
      <c r="A975" s="75"/>
      <c r="B975" s="6"/>
      <c r="C975" s="126"/>
      <c r="D975" s="126"/>
      <c r="E975" s="126"/>
      <c r="F975" s="6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12.75" customHeight="1" x14ac:dyDescent="0.2">
      <c r="A976" s="75"/>
      <c r="B976" s="6"/>
      <c r="C976" s="126"/>
      <c r="D976" s="126"/>
      <c r="E976" s="126"/>
      <c r="F976" s="6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12.75" customHeight="1" x14ac:dyDescent="0.2">
      <c r="A977" s="75"/>
      <c r="B977" s="6"/>
      <c r="C977" s="126"/>
      <c r="D977" s="126"/>
      <c r="E977" s="126"/>
      <c r="F977" s="6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12.75" customHeight="1" x14ac:dyDescent="0.2">
      <c r="A978" s="75"/>
      <c r="B978" s="6"/>
      <c r="C978" s="126"/>
      <c r="D978" s="126"/>
      <c r="E978" s="126"/>
      <c r="F978" s="6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12.75" customHeight="1" x14ac:dyDescent="0.2">
      <c r="A979" s="75"/>
      <c r="B979" s="6"/>
      <c r="C979" s="126"/>
      <c r="D979" s="126"/>
      <c r="E979" s="126"/>
      <c r="F979" s="6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12.75" customHeight="1" x14ac:dyDescent="0.2">
      <c r="A980" s="75"/>
      <c r="B980" s="6"/>
      <c r="C980" s="126"/>
      <c r="D980" s="126"/>
      <c r="E980" s="126"/>
      <c r="F980" s="6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12.75" customHeight="1" x14ac:dyDescent="0.2">
      <c r="A981" s="75"/>
      <c r="B981" s="6"/>
      <c r="C981" s="126"/>
      <c r="D981" s="126"/>
      <c r="E981" s="126"/>
      <c r="F981" s="6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12.75" customHeight="1" x14ac:dyDescent="0.2">
      <c r="A982" s="75"/>
      <c r="B982" s="6"/>
      <c r="C982" s="126"/>
      <c r="D982" s="126"/>
      <c r="E982" s="126"/>
      <c r="F982" s="6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12.75" customHeight="1" x14ac:dyDescent="0.2">
      <c r="A983" s="75"/>
      <c r="B983" s="6"/>
      <c r="C983" s="126"/>
      <c r="D983" s="126"/>
      <c r="E983" s="126"/>
      <c r="F983" s="6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12.75" customHeight="1" x14ac:dyDescent="0.2">
      <c r="A984" s="75"/>
      <c r="B984" s="6"/>
      <c r="C984" s="126"/>
      <c r="D984" s="126"/>
      <c r="E984" s="126"/>
      <c r="F984" s="6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12.75" customHeight="1" x14ac:dyDescent="0.2">
      <c r="A985" s="75"/>
      <c r="B985" s="6"/>
      <c r="C985" s="126"/>
      <c r="D985" s="126"/>
      <c r="E985" s="126"/>
      <c r="F985" s="6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12.75" customHeight="1" x14ac:dyDescent="0.2">
      <c r="A986" s="75"/>
      <c r="B986" s="6"/>
      <c r="C986" s="126"/>
      <c r="D986" s="126"/>
      <c r="E986" s="126"/>
      <c r="F986" s="6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12.75" customHeight="1" x14ac:dyDescent="0.2">
      <c r="A987" s="75"/>
      <c r="B987" s="6"/>
      <c r="C987" s="126"/>
      <c r="D987" s="126"/>
      <c r="E987" s="126"/>
      <c r="F987" s="6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12.75" customHeight="1" x14ac:dyDescent="0.2">
      <c r="A988" s="75"/>
      <c r="B988" s="6"/>
      <c r="C988" s="126"/>
      <c r="D988" s="126"/>
      <c r="E988" s="126"/>
      <c r="F988" s="6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12.75" customHeight="1" x14ac:dyDescent="0.2">
      <c r="A989" s="75"/>
      <c r="B989" s="6"/>
      <c r="C989" s="126"/>
      <c r="D989" s="126"/>
      <c r="E989" s="126"/>
      <c r="F989" s="6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12.75" customHeight="1" x14ac:dyDescent="0.2">
      <c r="A990" s="75"/>
      <c r="B990" s="6"/>
      <c r="C990" s="126"/>
      <c r="D990" s="126"/>
      <c r="E990" s="126"/>
      <c r="F990" s="6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12.75" customHeight="1" x14ac:dyDescent="0.2">
      <c r="A991" s="75"/>
      <c r="B991" s="6"/>
      <c r="C991" s="126"/>
      <c r="D991" s="126"/>
      <c r="E991" s="126"/>
      <c r="F991" s="6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12.75" customHeight="1" x14ac:dyDescent="0.2">
      <c r="A992" s="75"/>
      <c r="B992" s="6"/>
      <c r="C992" s="126"/>
      <c r="D992" s="126"/>
      <c r="E992" s="126"/>
      <c r="F992" s="6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12.75" customHeight="1" x14ac:dyDescent="0.2">
      <c r="A993" s="75"/>
      <c r="B993" s="6"/>
      <c r="C993" s="126"/>
      <c r="D993" s="126"/>
      <c r="E993" s="126"/>
      <c r="F993" s="6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12.75" customHeight="1" x14ac:dyDescent="0.2">
      <c r="A994" s="75"/>
      <c r="B994" s="6"/>
      <c r="C994" s="126"/>
      <c r="D994" s="126"/>
      <c r="E994" s="126"/>
      <c r="F994" s="6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12.75" customHeight="1" x14ac:dyDescent="0.2">
      <c r="A995" s="75"/>
      <c r="B995" s="6"/>
      <c r="C995" s="126"/>
      <c r="D995" s="126"/>
      <c r="E995" s="126"/>
      <c r="F995" s="6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12.75" customHeight="1" x14ac:dyDescent="0.2">
      <c r="A996" s="75"/>
      <c r="B996" s="6"/>
      <c r="C996" s="126"/>
      <c r="D996" s="126"/>
      <c r="E996" s="126"/>
      <c r="F996" s="6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12.75" customHeight="1" x14ac:dyDescent="0.2">
      <c r="A997" s="75"/>
      <c r="B997" s="6"/>
      <c r="C997" s="126"/>
      <c r="D997" s="126"/>
      <c r="E997" s="126"/>
      <c r="F997" s="6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12.75" customHeight="1" x14ac:dyDescent="0.2">
      <c r="A998" s="75"/>
      <c r="B998" s="6"/>
      <c r="C998" s="126"/>
      <c r="D998" s="126"/>
      <c r="E998" s="126"/>
      <c r="F998" s="6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spans="1:26" ht="12.75" customHeight="1" x14ac:dyDescent="0.2">
      <c r="A999" s="75"/>
      <c r="B999" s="6"/>
      <c r="C999" s="126"/>
      <c r="D999" s="126"/>
      <c r="E999" s="126"/>
      <c r="F999" s="6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spans="1:26" ht="12.75" customHeight="1" x14ac:dyDescent="0.2">
      <c r="A1000" s="75"/>
      <c r="B1000" s="6"/>
      <c r="C1000" s="126"/>
      <c r="D1000" s="126"/>
      <c r="E1000" s="126"/>
      <c r="F1000" s="6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sheetProtection algorithmName="SHA-512" hashValue="u4NZW3zSgx21MrlGkhLK6fuEZzgjb1euU8e8JiIPBa1oSN00n05JSSXxsowQZ/9kxy1mTY+FQyf508bV80DSQw==" saltValue="OhMTMQ8gHvqoqYCoBMFZ5Q==" spinCount="100000" sheet="1" objects="1" scenarios="1"/>
  <mergeCells count="73">
    <mergeCell ref="E30:E31"/>
    <mergeCell ref="E33:E37"/>
    <mergeCell ref="B39:D39"/>
    <mergeCell ref="B40:E40"/>
    <mergeCell ref="E41:E42"/>
    <mergeCell ref="B24:E24"/>
    <mergeCell ref="C25:D25"/>
    <mergeCell ref="C26:D26"/>
    <mergeCell ref="B28:E28"/>
    <mergeCell ref="B29:E29"/>
    <mergeCell ref="B17:E17"/>
    <mergeCell ref="B18:E18"/>
    <mergeCell ref="B19:D19"/>
    <mergeCell ref="B20:D20"/>
    <mergeCell ref="B22:B23"/>
    <mergeCell ref="C22:D22"/>
    <mergeCell ref="E22:E23"/>
    <mergeCell ref="C23:D23"/>
    <mergeCell ref="B10:D10"/>
    <mergeCell ref="B11:D11"/>
    <mergeCell ref="B13:E13"/>
    <mergeCell ref="C14:D14"/>
    <mergeCell ref="C15:D15"/>
    <mergeCell ref="B2:E2"/>
    <mergeCell ref="B5:E5"/>
    <mergeCell ref="B6:D6"/>
    <mergeCell ref="B7:D7"/>
    <mergeCell ref="B8:D8"/>
    <mergeCell ref="B102:C102"/>
    <mergeCell ref="B104:E104"/>
    <mergeCell ref="E105:E106"/>
    <mergeCell ref="B109:C109"/>
    <mergeCell ref="E109:E111"/>
    <mergeCell ref="B110:C110"/>
    <mergeCell ref="B111:C111"/>
    <mergeCell ref="E98:E102"/>
    <mergeCell ref="B98:C98"/>
    <mergeCell ref="B99:C99"/>
    <mergeCell ref="B81:E81"/>
    <mergeCell ref="B82:E82"/>
    <mergeCell ref="E83:E84"/>
    <mergeCell ref="B100:C100"/>
    <mergeCell ref="B101:C101"/>
    <mergeCell ref="B86:D86"/>
    <mergeCell ref="B87:C87"/>
    <mergeCell ref="B89:E89"/>
    <mergeCell ref="E90:E92"/>
    <mergeCell ref="D96:E96"/>
    <mergeCell ref="B97:E97"/>
    <mergeCell ref="B75:E75"/>
    <mergeCell ref="B76:C76"/>
    <mergeCell ref="B77:C77"/>
    <mergeCell ref="B79:C79"/>
    <mergeCell ref="D80:E80"/>
    <mergeCell ref="B62:C62"/>
    <mergeCell ref="B64:C64"/>
    <mergeCell ref="B66:E66"/>
    <mergeCell ref="E67:E72"/>
    <mergeCell ref="D74:E74"/>
    <mergeCell ref="C59:D59"/>
    <mergeCell ref="C60:D60"/>
    <mergeCell ref="B47:E47"/>
    <mergeCell ref="C48:D48"/>
    <mergeCell ref="E48:E61"/>
    <mergeCell ref="C50:D50"/>
    <mergeCell ref="C52:D52"/>
    <mergeCell ref="C53:D53"/>
    <mergeCell ref="C54:D54"/>
    <mergeCell ref="C61:D61"/>
    <mergeCell ref="C55:D55"/>
    <mergeCell ref="C56:D56"/>
    <mergeCell ref="C57:D57"/>
    <mergeCell ref="C58:D58"/>
  </mergeCells>
  <printOptions horizontalCentered="1"/>
  <pageMargins left="0.51180555555555496" right="0.51180555555555496" top="0.62986111111111098" bottom="0.62986111111111098" header="0" footer="0"/>
  <pageSetup paperSize="9" fitToHeight="0" orientation="portrait"/>
  <headerFooter>
    <oddFooter>&amp;CPágina &amp;P de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showGridLines="0" workbookViewId="0"/>
  </sheetViews>
  <sheetFormatPr defaultColWidth="12.5703125" defaultRowHeight="15" customHeight="1" outlineLevelRow="2" x14ac:dyDescent="0.2"/>
  <cols>
    <col min="1" max="1" width="1.42578125" customWidth="1"/>
    <col min="2" max="2" width="55.85546875" customWidth="1"/>
    <col min="3" max="3" width="11.85546875" customWidth="1"/>
    <col min="4" max="4" width="14.7109375" customWidth="1"/>
    <col min="5" max="5" width="20" customWidth="1"/>
    <col min="6" max="6" width="15.42578125" customWidth="1"/>
    <col min="7" max="7" width="1.85546875" customWidth="1"/>
    <col min="8" max="8" width="12" customWidth="1"/>
    <col min="9" max="26" width="9.140625" customWidth="1"/>
  </cols>
  <sheetData>
    <row r="1" spans="1:26" ht="7.5" customHeight="1" x14ac:dyDescent="0.2">
      <c r="A1" s="75"/>
      <c r="B1" s="6"/>
      <c r="C1" s="126"/>
      <c r="D1" s="126"/>
      <c r="E1" s="126"/>
      <c r="F1" s="6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2.75" customHeight="1" x14ac:dyDescent="0.2">
      <c r="A2" s="75"/>
      <c r="B2" s="291" t="s">
        <v>145</v>
      </c>
      <c r="C2" s="228"/>
      <c r="D2" s="228"/>
      <c r="E2" s="229"/>
      <c r="F2" s="127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spans="1:26" ht="15" customHeight="1" x14ac:dyDescent="0.2">
      <c r="A3" s="75"/>
      <c r="B3" s="128" t="s">
        <v>146</v>
      </c>
      <c r="C3" s="126"/>
      <c r="D3" s="126"/>
      <c r="E3" s="126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5" customHeight="1" x14ac:dyDescent="0.2">
      <c r="A4" s="75"/>
      <c r="B4" s="128" t="s">
        <v>147</v>
      </c>
      <c r="C4" s="126"/>
      <c r="D4" s="126"/>
      <c r="E4" s="126"/>
      <c r="F4" s="6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5" customHeight="1" x14ac:dyDescent="0.2">
      <c r="A5" s="75"/>
      <c r="B5" s="257" t="s">
        <v>18</v>
      </c>
      <c r="C5" s="217"/>
      <c r="D5" s="217"/>
      <c r="E5" s="218"/>
      <c r="F5" s="128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5" customHeight="1" x14ac:dyDescent="0.2">
      <c r="A6" s="75"/>
      <c r="B6" s="292" t="s">
        <v>19</v>
      </c>
      <c r="C6" s="220"/>
      <c r="D6" s="210"/>
      <c r="E6" s="129" t="str">
        <f>PREENCHIMENTO!C20</f>
        <v>____/____/______</v>
      </c>
      <c r="F6" s="130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15" customHeight="1" x14ac:dyDescent="0.2">
      <c r="A7" s="75"/>
      <c r="B7" s="292" t="s">
        <v>148</v>
      </c>
      <c r="C7" s="220"/>
      <c r="D7" s="210"/>
      <c r="E7" s="131" t="s">
        <v>83</v>
      </c>
      <c r="F7" s="128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5" customHeight="1" x14ac:dyDescent="0.2">
      <c r="A8" s="75"/>
      <c r="B8" s="292" t="s">
        <v>44</v>
      </c>
      <c r="C8" s="220"/>
      <c r="D8" s="210"/>
      <c r="E8" s="131">
        <f>PREENCHIMENTO!G37</f>
        <v>0</v>
      </c>
      <c r="F8" s="128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5" customHeight="1" x14ac:dyDescent="0.2">
      <c r="A9" s="75"/>
      <c r="B9" s="79" t="s">
        <v>45</v>
      </c>
      <c r="C9" s="132"/>
      <c r="D9" s="132"/>
      <c r="E9" s="131">
        <f>PREENCHIMENTO!G38</f>
        <v>0</v>
      </c>
      <c r="F9" s="128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15" customHeight="1" x14ac:dyDescent="0.2">
      <c r="A10" s="75"/>
      <c r="B10" s="292" t="s">
        <v>46</v>
      </c>
      <c r="C10" s="220"/>
      <c r="D10" s="210"/>
      <c r="E10" s="131">
        <f>PREENCHIMENTO!G39</f>
        <v>0</v>
      </c>
      <c r="F10" s="133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15" customHeight="1" x14ac:dyDescent="0.2">
      <c r="A11" s="75"/>
      <c r="B11" s="293" t="s">
        <v>149</v>
      </c>
      <c r="C11" s="225"/>
      <c r="D11" s="235"/>
      <c r="E11" s="134">
        <f>RESUMO!D25</f>
        <v>12</v>
      </c>
      <c r="F11" s="128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6.75" customHeight="1" x14ac:dyDescent="0.2">
      <c r="A12" s="75"/>
      <c r="B12" s="6"/>
      <c r="C12" s="126"/>
      <c r="D12" s="126"/>
      <c r="E12" s="126"/>
      <c r="F12" s="6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15" customHeight="1" x14ac:dyDescent="0.2">
      <c r="A13" s="75"/>
      <c r="B13" s="257" t="s">
        <v>150</v>
      </c>
      <c r="C13" s="217"/>
      <c r="D13" s="217"/>
      <c r="E13" s="218"/>
      <c r="F13" s="128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ht="24.75" customHeight="1" x14ac:dyDescent="0.2">
      <c r="A14" s="75"/>
      <c r="B14" s="88" t="s">
        <v>151</v>
      </c>
      <c r="C14" s="294" t="s">
        <v>152</v>
      </c>
      <c r="D14" s="210"/>
      <c r="E14" s="90" t="s">
        <v>153</v>
      </c>
      <c r="F14" s="13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pans="1:26" ht="15" customHeight="1" x14ac:dyDescent="0.2">
      <c r="A15" s="6"/>
      <c r="B15" s="5" t="s">
        <v>239</v>
      </c>
      <c r="C15" s="295" t="s">
        <v>236</v>
      </c>
      <c r="D15" s="235"/>
      <c r="E15" s="134">
        <f>PREENCHIMENTO!G28</f>
        <v>2</v>
      </c>
      <c r="F15" s="128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6.75" customHeight="1" x14ac:dyDescent="0.2">
      <c r="A16" s="75"/>
      <c r="B16" s="6"/>
      <c r="C16" s="126"/>
      <c r="D16" s="126"/>
      <c r="E16" s="126"/>
      <c r="F16" s="6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15" customHeight="1" x14ac:dyDescent="0.2">
      <c r="A17" s="75"/>
      <c r="B17" s="257" t="s">
        <v>155</v>
      </c>
      <c r="C17" s="217"/>
      <c r="D17" s="217"/>
      <c r="E17" s="218"/>
      <c r="F17" s="128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15" customHeight="1" x14ac:dyDescent="0.2">
      <c r="A18" s="75"/>
      <c r="B18" s="221" t="s">
        <v>156</v>
      </c>
      <c r="C18" s="220"/>
      <c r="D18" s="220"/>
      <c r="E18" s="212"/>
      <c r="F18" s="128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15" customHeight="1" x14ac:dyDescent="0.2">
      <c r="A19" s="75"/>
      <c r="B19" s="292" t="s">
        <v>157</v>
      </c>
      <c r="C19" s="220"/>
      <c r="D19" s="210"/>
      <c r="E19" s="131" t="s">
        <v>237</v>
      </c>
      <c r="F19" s="128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15" customHeight="1" x14ac:dyDescent="0.2">
      <c r="A20" s="75"/>
      <c r="B20" s="292" t="s">
        <v>159</v>
      </c>
      <c r="C20" s="220"/>
      <c r="D20" s="210"/>
      <c r="E20" s="136">
        <f>PREENCHIMENTO!C28</f>
        <v>2466.79</v>
      </c>
      <c r="F20" s="137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15" customHeight="1" x14ac:dyDescent="0.2">
      <c r="A21" s="75"/>
      <c r="B21" s="292" t="s">
        <v>231</v>
      </c>
      <c r="C21" s="220"/>
      <c r="D21" s="210"/>
      <c r="E21" s="136">
        <f>PREENCHIMENTO!C30</f>
        <v>1518</v>
      </c>
      <c r="F21" s="196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6.75" customHeight="1" x14ac:dyDescent="0.2">
      <c r="A22" s="75"/>
      <c r="B22" s="138"/>
      <c r="C22" s="139"/>
      <c r="D22" s="139"/>
      <c r="E22" s="139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30.75" customHeight="1" x14ac:dyDescent="0.2">
      <c r="A23" s="75"/>
      <c r="B23" s="296" t="str">
        <f>B15</f>
        <v>Recepcionista - Insalubridade</v>
      </c>
      <c r="C23" s="298" t="s">
        <v>160</v>
      </c>
      <c r="D23" s="232"/>
      <c r="E23" s="299" t="s">
        <v>161</v>
      </c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 spans="1:26" ht="30" customHeight="1" x14ac:dyDescent="0.2">
      <c r="A24" s="75"/>
      <c r="B24" s="297"/>
      <c r="C24" s="300"/>
      <c r="D24" s="210"/>
      <c r="E24" s="272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 spans="1:26" ht="15" customHeight="1" x14ac:dyDescent="0.2">
      <c r="A25" s="75"/>
      <c r="B25" s="221" t="s">
        <v>162</v>
      </c>
      <c r="C25" s="220"/>
      <c r="D25" s="220"/>
      <c r="E25" s="212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15" customHeight="1" outlineLevel="1" x14ac:dyDescent="0.2">
      <c r="A26" s="75"/>
      <c r="B26" s="73" t="s">
        <v>23</v>
      </c>
      <c r="C26" s="301">
        <f>E20</f>
        <v>2466.79</v>
      </c>
      <c r="D26" s="210"/>
      <c r="E26" s="140" t="s">
        <v>163</v>
      </c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spans="1:26" ht="39" customHeight="1" outlineLevel="1" x14ac:dyDescent="0.2">
      <c r="A27" s="75"/>
      <c r="B27" s="197" t="s">
        <v>232</v>
      </c>
      <c r="C27" s="311">
        <f>PREENCHIMENTO!E28</f>
        <v>607.20000000000005</v>
      </c>
      <c r="D27" s="210"/>
      <c r="E27" s="140" t="s">
        <v>163</v>
      </c>
      <c r="F27" s="196" t="s">
        <v>233</v>
      </c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15" customHeight="1" x14ac:dyDescent="0.2">
      <c r="A28" s="6"/>
      <c r="B28" s="141" t="s">
        <v>164</v>
      </c>
      <c r="C28" s="302">
        <f>C26+C27</f>
        <v>3073.99</v>
      </c>
      <c r="D28" s="235"/>
      <c r="E28" s="142" t="s">
        <v>165</v>
      </c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6.75" customHeight="1" x14ac:dyDescent="0.2">
      <c r="A29" s="75"/>
      <c r="B29" s="143"/>
      <c r="C29" s="144"/>
      <c r="D29" s="144"/>
      <c r="E29" s="86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spans="1:26" ht="15" customHeight="1" x14ac:dyDescent="0.2">
      <c r="A30" s="75"/>
      <c r="B30" s="257" t="s">
        <v>166</v>
      </c>
      <c r="C30" s="217"/>
      <c r="D30" s="217"/>
      <c r="E30" s="218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spans="1:26" ht="27.75" customHeight="1" outlineLevel="1" x14ac:dyDescent="0.2">
      <c r="A31" s="75"/>
      <c r="B31" s="303" t="s">
        <v>167</v>
      </c>
      <c r="C31" s="220"/>
      <c r="D31" s="220"/>
      <c r="E31" s="212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spans="1:26" ht="15" customHeight="1" outlineLevel="1" x14ac:dyDescent="0.2">
      <c r="A32" s="75"/>
      <c r="B32" s="79" t="s">
        <v>168</v>
      </c>
      <c r="C32" s="193">
        <v>0.2</v>
      </c>
      <c r="D32" s="60">
        <f t="shared" ref="D32:D39" si="0">ROUND(C32*C$28,2)</f>
        <v>614.79999999999995</v>
      </c>
      <c r="E32" s="270" t="s">
        <v>163</v>
      </c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spans="1:26" ht="15" customHeight="1" outlineLevel="1" x14ac:dyDescent="0.2">
      <c r="A33" s="75"/>
      <c r="B33" s="79" t="s">
        <v>169</v>
      </c>
      <c r="C33" s="193">
        <v>2.5000000000000001E-2</v>
      </c>
      <c r="D33" s="60">
        <f t="shared" si="0"/>
        <v>76.849999999999994</v>
      </c>
      <c r="E33" s="272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15" customHeight="1" outlineLevel="1" x14ac:dyDescent="0.2">
      <c r="A34" s="75"/>
      <c r="B34" s="73" t="s">
        <v>170</v>
      </c>
      <c r="C34" s="145">
        <f>PREENCHIMENTO!C33</f>
        <v>0</v>
      </c>
      <c r="D34" s="147">
        <f t="shared" si="0"/>
        <v>0</v>
      </c>
      <c r="E34" s="140" t="s">
        <v>171</v>
      </c>
      <c r="F34" s="75" t="s">
        <v>240</v>
      </c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15" customHeight="1" outlineLevel="1" x14ac:dyDescent="0.2">
      <c r="A35" s="75"/>
      <c r="B35" s="79" t="s">
        <v>172</v>
      </c>
      <c r="C35" s="193">
        <v>1.4999999999999999E-2</v>
      </c>
      <c r="D35" s="60">
        <f t="shared" si="0"/>
        <v>46.11</v>
      </c>
      <c r="E35" s="270" t="s">
        <v>163</v>
      </c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15" customHeight="1" outlineLevel="1" x14ac:dyDescent="0.2">
      <c r="A36" s="75"/>
      <c r="B36" s="79" t="s">
        <v>173</v>
      </c>
      <c r="C36" s="193">
        <v>0.01</v>
      </c>
      <c r="D36" s="60">
        <f t="shared" si="0"/>
        <v>30.74</v>
      </c>
      <c r="E36" s="271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15" customHeight="1" outlineLevel="1" x14ac:dyDescent="0.2">
      <c r="A37" s="75"/>
      <c r="B37" s="79" t="s">
        <v>174</v>
      </c>
      <c r="C37" s="193">
        <v>6.0000000000000001E-3</v>
      </c>
      <c r="D37" s="60">
        <f t="shared" si="0"/>
        <v>18.440000000000001</v>
      </c>
      <c r="E37" s="271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15" customHeight="1" outlineLevel="1" x14ac:dyDescent="0.2">
      <c r="A38" s="75"/>
      <c r="B38" s="79" t="s">
        <v>175</v>
      </c>
      <c r="C38" s="193">
        <v>2E-3</v>
      </c>
      <c r="D38" s="60">
        <f t="shared" si="0"/>
        <v>6.15</v>
      </c>
      <c r="E38" s="271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15" customHeight="1" outlineLevel="1" x14ac:dyDescent="0.2">
      <c r="A39" s="75"/>
      <c r="B39" s="79" t="s">
        <v>176</v>
      </c>
      <c r="C39" s="193">
        <v>0.08</v>
      </c>
      <c r="D39" s="60">
        <f t="shared" si="0"/>
        <v>245.92</v>
      </c>
      <c r="E39" s="272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15" customHeight="1" outlineLevel="1" x14ac:dyDescent="0.2">
      <c r="A40" s="75"/>
      <c r="B40" s="88" t="s">
        <v>177</v>
      </c>
      <c r="C40" s="194">
        <f t="shared" ref="C40:D40" si="1">SUM(C32:C39)</f>
        <v>0.33800000000000002</v>
      </c>
      <c r="D40" s="149">
        <f t="shared" si="1"/>
        <v>1039.01</v>
      </c>
      <c r="E40" s="140" t="s">
        <v>165</v>
      </c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3" customHeight="1" outlineLevel="1" x14ac:dyDescent="0.2">
      <c r="A41" s="75"/>
      <c r="B41" s="304"/>
      <c r="C41" s="305"/>
      <c r="D41" s="305"/>
      <c r="E41" s="86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15" customHeight="1" outlineLevel="1" x14ac:dyDescent="0.2">
      <c r="A42" s="75"/>
      <c r="B42" s="221" t="s">
        <v>178</v>
      </c>
      <c r="C42" s="220"/>
      <c r="D42" s="220"/>
      <c r="E42" s="212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15" customHeight="1" outlineLevel="2" x14ac:dyDescent="0.2">
      <c r="A43" s="75"/>
      <c r="B43" s="79" t="s">
        <v>179</v>
      </c>
      <c r="C43" s="145">
        <f>1/12</f>
        <v>8.3333333333333329E-2</v>
      </c>
      <c r="D43" s="60">
        <f t="shared" ref="D43:D44" si="2">ROUND(C43*(C$28),2)</f>
        <v>256.17</v>
      </c>
      <c r="E43" s="270" t="s">
        <v>163</v>
      </c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15" customHeight="1" outlineLevel="2" x14ac:dyDescent="0.2">
      <c r="A44" s="75"/>
      <c r="B44" s="79" t="s">
        <v>180</v>
      </c>
      <c r="C44" s="145">
        <f>1/3/12</f>
        <v>2.7777777777777776E-2</v>
      </c>
      <c r="D44" s="60">
        <f t="shared" si="2"/>
        <v>85.39</v>
      </c>
      <c r="E44" s="272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15" customHeight="1" outlineLevel="2" x14ac:dyDescent="0.2">
      <c r="A45" s="75"/>
      <c r="B45" s="88" t="s">
        <v>181</v>
      </c>
      <c r="C45" s="148">
        <f t="shared" ref="C45:D45" si="3">SUM(C43:C44)</f>
        <v>0.1111111111111111</v>
      </c>
      <c r="D45" s="149">
        <f t="shared" si="3"/>
        <v>341.56</v>
      </c>
      <c r="E45" s="140" t="s">
        <v>165</v>
      </c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15" customHeight="1" outlineLevel="2" x14ac:dyDescent="0.2">
      <c r="A46" s="75"/>
      <c r="B46" s="79" t="s">
        <v>182</v>
      </c>
      <c r="C46" s="145">
        <f>C45*C40</f>
        <v>3.7555555555555557E-2</v>
      </c>
      <c r="D46" s="60">
        <f>ROUND(C28*C46,2)</f>
        <v>115.45</v>
      </c>
      <c r="E46" s="150" t="s">
        <v>163</v>
      </c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15" customHeight="1" outlineLevel="1" x14ac:dyDescent="0.2">
      <c r="A47" s="75"/>
      <c r="B47" s="88" t="s">
        <v>183</v>
      </c>
      <c r="C47" s="148">
        <f>SUM(C46+C45)</f>
        <v>0.14866666666666667</v>
      </c>
      <c r="D47" s="149">
        <f>SUM(D45:D46)</f>
        <v>457.01</v>
      </c>
      <c r="E47" s="140" t="s">
        <v>165</v>
      </c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3" customHeight="1" outlineLevel="1" x14ac:dyDescent="0.2">
      <c r="A48" s="75"/>
      <c r="B48" s="143"/>
      <c r="C48" s="144"/>
      <c r="D48" s="144"/>
      <c r="E48" s="86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15" customHeight="1" outlineLevel="1" x14ac:dyDescent="0.2">
      <c r="A49" s="75"/>
      <c r="B49" s="221" t="s">
        <v>184</v>
      </c>
      <c r="C49" s="220"/>
      <c r="D49" s="220"/>
      <c r="E49" s="212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15" customHeight="1" outlineLevel="2" x14ac:dyDescent="0.2">
      <c r="A50" s="75"/>
      <c r="B50" s="73" t="s">
        <v>47</v>
      </c>
      <c r="C50" s="269">
        <f>Recepcionista!C48</f>
        <v>0</v>
      </c>
      <c r="D50" s="210"/>
      <c r="E50" s="270" t="s">
        <v>171</v>
      </c>
      <c r="F50" s="75" t="s">
        <v>240</v>
      </c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15" customHeight="1" outlineLevel="2" x14ac:dyDescent="0.2">
      <c r="A51" s="75"/>
      <c r="B51" s="152" t="s">
        <v>185</v>
      </c>
      <c r="C51" s="153">
        <f>Recepcionista!C49</f>
        <v>0</v>
      </c>
      <c r="D51" s="60">
        <f>Recepcionista!D49</f>
        <v>0</v>
      </c>
      <c r="E51" s="271"/>
      <c r="F51" s="75" t="s">
        <v>240</v>
      </c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15" customHeight="1" outlineLevel="2" x14ac:dyDescent="0.2">
      <c r="A52" s="75"/>
      <c r="B52" s="73" t="s">
        <v>53</v>
      </c>
      <c r="C52" s="269">
        <f>Recepcionista!C50</f>
        <v>0</v>
      </c>
      <c r="D52" s="210"/>
      <c r="E52" s="271"/>
      <c r="F52" s="75" t="s">
        <v>240</v>
      </c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15" customHeight="1" outlineLevel="2" x14ac:dyDescent="0.2">
      <c r="A53" s="75"/>
      <c r="B53" s="152" t="s">
        <v>186</v>
      </c>
      <c r="C53" s="153">
        <f>Recepcionista!C51</f>
        <v>0</v>
      </c>
      <c r="D53" s="60">
        <f>Recepcionista!D51</f>
        <v>0</v>
      </c>
      <c r="E53" s="271"/>
      <c r="F53" s="75" t="s">
        <v>240</v>
      </c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15" customHeight="1" outlineLevel="2" x14ac:dyDescent="0.2">
      <c r="A54" s="75"/>
      <c r="B54" s="73" t="str">
        <f>Recepcionista!B52</f>
        <v>2.3.C. Outro previsto na CCT (especificar aqui)</v>
      </c>
      <c r="C54" s="269">
        <f>Recepcionista!C52</f>
        <v>0</v>
      </c>
      <c r="D54" s="210"/>
      <c r="E54" s="271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15" customHeight="1" outlineLevel="2" x14ac:dyDescent="0.2">
      <c r="A55" s="75"/>
      <c r="B55" s="73" t="str">
        <f>Recepcionista!B53</f>
        <v>2.3.C.1. Dedução - participação trabalhador no custeio (se houver)</v>
      </c>
      <c r="C55" s="269">
        <f>Recepcionista!C53</f>
        <v>0</v>
      </c>
      <c r="D55" s="210"/>
      <c r="E55" s="271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15" customHeight="1" outlineLevel="2" x14ac:dyDescent="0.2">
      <c r="A56" s="75"/>
      <c r="B56" s="73" t="str">
        <f>Recepcionista!B54</f>
        <v>2.3.D. Outro previsto na CCT (especificar aqui)</v>
      </c>
      <c r="C56" s="269">
        <f>Recepcionista!C54</f>
        <v>0</v>
      </c>
      <c r="D56" s="210"/>
      <c r="E56" s="271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15" customHeight="1" outlineLevel="2" x14ac:dyDescent="0.2">
      <c r="A57" s="75"/>
      <c r="B57" s="73" t="str">
        <f>Recepcionista!B55</f>
        <v>2.3.D.1. Dedução - participação trabalhador no custeio (se houver)</v>
      </c>
      <c r="C57" s="269">
        <f>Recepcionista!C55</f>
        <v>0</v>
      </c>
      <c r="D57" s="210"/>
      <c r="E57" s="271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15" customHeight="1" outlineLevel="2" x14ac:dyDescent="0.2">
      <c r="A58" s="75"/>
      <c r="B58" s="73" t="str">
        <f>Recepcionista!B56</f>
        <v>2.3.E. Outro previsto na CCT (especificar aqui)</v>
      </c>
      <c r="C58" s="269">
        <f>Recepcionista!C56</f>
        <v>0</v>
      </c>
      <c r="D58" s="210"/>
      <c r="E58" s="271"/>
      <c r="F58" s="75" t="s">
        <v>240</v>
      </c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15" customHeight="1" outlineLevel="2" x14ac:dyDescent="0.2">
      <c r="A59" s="75"/>
      <c r="B59" s="73" t="str">
        <f>Recepcionista!B57</f>
        <v>2.3.E.1. Dedução - participação trabalhador no custeio (se houver)</v>
      </c>
      <c r="C59" s="269">
        <f>Recepcionista!C57</f>
        <v>0</v>
      </c>
      <c r="D59" s="210"/>
      <c r="E59" s="271"/>
      <c r="F59" s="75" t="s">
        <v>240</v>
      </c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15" customHeight="1" outlineLevel="2" x14ac:dyDescent="0.2">
      <c r="A60" s="75"/>
      <c r="B60" s="73" t="str">
        <f>Recepcionista!B58</f>
        <v>2.3.F. Outro previsto na CCT (especificar aqui)</v>
      </c>
      <c r="C60" s="269">
        <f>Recepcionista!C58</f>
        <v>0</v>
      </c>
      <c r="D60" s="210"/>
      <c r="E60" s="271"/>
      <c r="F60" s="75" t="s">
        <v>240</v>
      </c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15" customHeight="1" outlineLevel="2" x14ac:dyDescent="0.2">
      <c r="A61" s="75"/>
      <c r="B61" s="73" t="str">
        <f>Recepcionista!B59</f>
        <v>2.3.F.1. Dedução - participação trabalhador no custeio (se houver)</v>
      </c>
      <c r="C61" s="269">
        <f>Recepcionista!C59</f>
        <v>0</v>
      </c>
      <c r="D61" s="210"/>
      <c r="E61" s="271"/>
      <c r="F61" s="75" t="s">
        <v>240</v>
      </c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15" customHeight="1" outlineLevel="2" x14ac:dyDescent="0.2">
      <c r="A62" s="75"/>
      <c r="B62" s="73" t="str">
        <f>Recepcionista!B60</f>
        <v>2.3.G. Outro previsto na CCT (especificar aqui)</v>
      </c>
      <c r="C62" s="269">
        <f>Recepcionista!C60</f>
        <v>0</v>
      </c>
      <c r="D62" s="210"/>
      <c r="E62" s="271"/>
      <c r="F62" s="75" t="s">
        <v>240</v>
      </c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15" customHeight="1" outlineLevel="2" x14ac:dyDescent="0.2">
      <c r="A63" s="75"/>
      <c r="B63" s="73" t="str">
        <f>Recepcionista!B61</f>
        <v>2.3.G.1. Dedução - participação trabalhador no custeio (se houver)</v>
      </c>
      <c r="C63" s="269">
        <f>Recepcionista!C61</f>
        <v>0</v>
      </c>
      <c r="D63" s="210"/>
      <c r="E63" s="306"/>
      <c r="F63" s="75" t="s">
        <v>240</v>
      </c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15" customHeight="1" outlineLevel="1" x14ac:dyDescent="0.2">
      <c r="A64" s="75"/>
      <c r="B64" s="273" t="s">
        <v>187</v>
      </c>
      <c r="C64" s="210"/>
      <c r="D64" s="149">
        <f>(C50+D51+C52+D53+C54-C55+C56-C57+C58-C59+C60-C61+C62-C63)</f>
        <v>0</v>
      </c>
      <c r="E64" s="142" t="s">
        <v>165</v>
      </c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3" customHeight="1" outlineLevel="1" x14ac:dyDescent="0.2">
      <c r="A65" s="75"/>
      <c r="B65" s="143"/>
      <c r="C65" s="144"/>
      <c r="D65" s="144"/>
      <c r="E65" s="15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15" customHeight="1" x14ac:dyDescent="0.2">
      <c r="A66" s="75"/>
      <c r="B66" s="274" t="s">
        <v>188</v>
      </c>
      <c r="C66" s="235"/>
      <c r="D66" s="156">
        <f>SUM(D40+D47+D64)</f>
        <v>1496.02</v>
      </c>
      <c r="E66" s="142" t="s">
        <v>165</v>
      </c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6.75" customHeight="1" x14ac:dyDescent="0.2">
      <c r="A67" s="75"/>
      <c r="B67" s="143"/>
      <c r="C67" s="144"/>
      <c r="D67" s="144"/>
      <c r="E67" s="86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15" customHeight="1" x14ac:dyDescent="0.2">
      <c r="A68" s="75"/>
      <c r="B68" s="257" t="s">
        <v>189</v>
      </c>
      <c r="C68" s="217"/>
      <c r="D68" s="217"/>
      <c r="E68" s="218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26.25" customHeight="1" outlineLevel="1" x14ac:dyDescent="0.2">
      <c r="A69" s="75"/>
      <c r="B69" s="157" t="s">
        <v>190</v>
      </c>
      <c r="C69" s="158">
        <f>1/30*7/12</f>
        <v>1.9444444444444445E-2</v>
      </c>
      <c r="D69" s="147">
        <f t="shared" ref="D69:D70" si="4">ROUND(C$28*C69,2)</f>
        <v>59.77</v>
      </c>
      <c r="E69" s="270" t="s">
        <v>163</v>
      </c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26.25" customHeight="1" outlineLevel="1" x14ac:dyDescent="0.2">
      <c r="A70" s="75"/>
      <c r="B70" s="91" t="s">
        <v>191</v>
      </c>
      <c r="C70" s="159">
        <f>C40*C69</f>
        <v>6.5722222222222224E-3</v>
      </c>
      <c r="D70" s="147">
        <f t="shared" si="4"/>
        <v>20.2</v>
      </c>
      <c r="E70" s="271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17.25" customHeight="1" outlineLevel="1" x14ac:dyDescent="0.2">
      <c r="A71" s="75"/>
      <c r="B71" s="157" t="s">
        <v>192</v>
      </c>
      <c r="C71" s="158">
        <f>1*0.08*0.4</f>
        <v>3.2000000000000001E-2</v>
      </c>
      <c r="D71" s="147">
        <f>ROUND((C$28+D45)*C71,2)</f>
        <v>109.3</v>
      </c>
      <c r="E71" s="271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27.75" customHeight="1" outlineLevel="1" x14ac:dyDescent="0.2">
      <c r="A72" s="75"/>
      <c r="B72" s="157" t="s">
        <v>193</v>
      </c>
      <c r="C72" s="159">
        <f>(1/12)*156%</f>
        <v>0.13</v>
      </c>
      <c r="D72" s="160">
        <f>ROUND((C28/12)*1.56,2)</f>
        <v>399.62</v>
      </c>
      <c r="E72" s="271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15" customHeight="1" outlineLevel="1" x14ac:dyDescent="0.2">
      <c r="A73" s="75"/>
      <c r="B73" s="157" t="s">
        <v>194</v>
      </c>
      <c r="C73" s="159">
        <f>C72*8%</f>
        <v>1.0400000000000001E-2</v>
      </c>
      <c r="D73" s="160">
        <f>ROUND(D72*C73,2)</f>
        <v>4.16</v>
      </c>
      <c r="E73" s="271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15" customHeight="1" outlineLevel="1" x14ac:dyDescent="0.2">
      <c r="A74" s="75"/>
      <c r="B74" s="157" t="s">
        <v>195</v>
      </c>
      <c r="C74" s="159">
        <f>(1*0.08*0.4)*1.56</f>
        <v>4.9920000000000006E-2</v>
      </c>
      <c r="D74" s="160">
        <f>ROUND((C$28+D45)*C74,2)</f>
        <v>170.5</v>
      </c>
      <c r="E74" s="272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15" customHeight="1" x14ac:dyDescent="0.2">
      <c r="A75" s="75"/>
      <c r="B75" s="141" t="s">
        <v>196</v>
      </c>
      <c r="C75" s="161">
        <f t="shared" ref="C75:D75" si="5">SUM(C69:C74)</f>
        <v>0.24833666666666665</v>
      </c>
      <c r="D75" s="156">
        <f t="shared" si="5"/>
        <v>763.55</v>
      </c>
      <c r="E75" s="142" t="s">
        <v>165</v>
      </c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6.75" customHeight="1" x14ac:dyDescent="0.2">
      <c r="A76" s="75"/>
      <c r="B76" s="163"/>
      <c r="C76" s="198"/>
      <c r="D76" s="308"/>
      <c r="E76" s="229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15" customHeight="1" x14ac:dyDescent="0.2">
      <c r="A77" s="75"/>
      <c r="B77" s="257" t="s">
        <v>197</v>
      </c>
      <c r="C77" s="217"/>
      <c r="D77" s="217"/>
      <c r="E77" s="218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15" customHeight="1" outlineLevel="1" x14ac:dyDescent="0.2">
      <c r="A78" s="75"/>
      <c r="B78" s="289" t="s">
        <v>198</v>
      </c>
      <c r="C78" s="210"/>
      <c r="D78" s="162">
        <f>(Uniforme!H9+Uniforme!H19)/2</f>
        <v>0</v>
      </c>
      <c r="E78" s="140" t="s">
        <v>171</v>
      </c>
      <c r="F78" s="75" t="s">
        <v>241</v>
      </c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15" customHeight="1" x14ac:dyDescent="0.2">
      <c r="A79" s="75"/>
      <c r="B79" s="274" t="s">
        <v>200</v>
      </c>
      <c r="C79" s="235"/>
      <c r="D79" s="156">
        <f>SUM(D78)</f>
        <v>0</v>
      </c>
      <c r="E79" s="142" t="s">
        <v>165</v>
      </c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6.75" customHeight="1" x14ac:dyDescent="0.2">
      <c r="A80" s="75"/>
      <c r="B80" s="163"/>
      <c r="C80" s="138"/>
      <c r="D80" s="138"/>
      <c r="E80" s="15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13.5" customHeight="1" x14ac:dyDescent="0.2">
      <c r="A81" s="75"/>
      <c r="B81" s="277" t="s">
        <v>201</v>
      </c>
      <c r="C81" s="284"/>
      <c r="D81" s="199">
        <f>D79+D75+D66+C28</f>
        <v>5333.5599999999995</v>
      </c>
      <c r="E81" s="165" t="s">
        <v>165</v>
      </c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6.75" customHeight="1" x14ac:dyDescent="0.2">
      <c r="A82" s="75"/>
      <c r="B82" s="143"/>
      <c r="C82" s="144"/>
      <c r="D82" s="285"/>
      <c r="E82" s="229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15" customHeight="1" x14ac:dyDescent="0.2">
      <c r="A83" s="75"/>
      <c r="B83" s="257" t="s">
        <v>202</v>
      </c>
      <c r="C83" s="217"/>
      <c r="D83" s="217"/>
      <c r="E83" s="218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15" customHeight="1" x14ac:dyDescent="0.2">
      <c r="A84" s="75"/>
      <c r="B84" s="221" t="s">
        <v>203</v>
      </c>
      <c r="C84" s="220"/>
      <c r="D84" s="220"/>
      <c r="E84" s="212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15" customHeight="1" outlineLevel="1" x14ac:dyDescent="0.2">
      <c r="A85" s="75"/>
      <c r="B85" s="73" t="s">
        <v>70</v>
      </c>
      <c r="C85" s="145">
        <f>PREENCHIMENTO!C80</f>
        <v>0</v>
      </c>
      <c r="D85" s="60">
        <f>ROUND(D$81*C85,2)</f>
        <v>0</v>
      </c>
      <c r="E85" s="270" t="s">
        <v>171</v>
      </c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15" customHeight="1" outlineLevel="1" x14ac:dyDescent="0.2">
      <c r="A86" s="75"/>
      <c r="B86" s="73" t="s">
        <v>72</v>
      </c>
      <c r="C86" s="145">
        <f>PREENCHIMENTO!C81</f>
        <v>0</v>
      </c>
      <c r="D86" s="60">
        <f>ROUND((D$81+D85)*C86,2)</f>
        <v>0</v>
      </c>
      <c r="E86" s="272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15" customHeight="1" x14ac:dyDescent="0.2">
      <c r="A87" s="75"/>
      <c r="B87" s="141" t="s">
        <v>204</v>
      </c>
      <c r="C87" s="161">
        <f t="shared" ref="C87:D87" si="6">SUM(C85:C86)</f>
        <v>0</v>
      </c>
      <c r="D87" s="156">
        <f t="shared" si="6"/>
        <v>0</v>
      </c>
      <c r="E87" s="142" t="s">
        <v>165</v>
      </c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3" customHeight="1" x14ac:dyDescent="0.2">
      <c r="A88" s="75"/>
      <c r="B88" s="280"/>
      <c r="C88" s="281"/>
      <c r="D88" s="282"/>
      <c r="E88" s="15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spans="1:26" ht="25.5" customHeight="1" x14ac:dyDescent="0.2">
      <c r="A89" s="75"/>
      <c r="B89" s="283" t="s">
        <v>205</v>
      </c>
      <c r="C89" s="284"/>
      <c r="D89" s="166">
        <f>D81+D87</f>
        <v>5333.5599999999995</v>
      </c>
      <c r="E89" s="165" t="s">
        <v>165</v>
      </c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3" customHeight="1" x14ac:dyDescent="0.2">
      <c r="A90" s="75"/>
      <c r="B90" s="167"/>
      <c r="C90" s="168">
        <v>2.8999999999999998E-3</v>
      </c>
      <c r="D90" s="169"/>
      <c r="E90" s="170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spans="1:26" ht="15" customHeight="1" x14ac:dyDescent="0.2">
      <c r="A91" s="75"/>
      <c r="B91" s="257" t="s">
        <v>206</v>
      </c>
      <c r="C91" s="217"/>
      <c r="D91" s="217"/>
      <c r="E91" s="218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15" customHeight="1" outlineLevel="1" x14ac:dyDescent="0.2">
      <c r="A92" s="75"/>
      <c r="B92" s="79" t="s">
        <v>207</v>
      </c>
      <c r="C92" s="145">
        <f>PREENCHIMENTO!C85</f>
        <v>0</v>
      </c>
      <c r="D92" s="60">
        <f t="shared" ref="D92:D94" si="7">ROUND(D$96*C92,2)</f>
        <v>0</v>
      </c>
      <c r="E92" s="270" t="s">
        <v>171</v>
      </c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15" customHeight="1" outlineLevel="1" x14ac:dyDescent="0.2">
      <c r="A93" s="75"/>
      <c r="B93" s="79" t="s">
        <v>209</v>
      </c>
      <c r="C93" s="145">
        <f>PREENCHIMENTO!C86</f>
        <v>0</v>
      </c>
      <c r="D93" s="60">
        <f t="shared" si="7"/>
        <v>0</v>
      </c>
      <c r="E93" s="271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</row>
    <row r="94" spans="1:26" ht="15" customHeight="1" outlineLevel="1" x14ac:dyDescent="0.2">
      <c r="A94" s="75"/>
      <c r="B94" s="79" t="s">
        <v>210</v>
      </c>
      <c r="C94" s="145">
        <f>PREENCHIMENTO!C87</f>
        <v>0</v>
      </c>
      <c r="D94" s="60">
        <f t="shared" si="7"/>
        <v>0</v>
      </c>
      <c r="E94" s="272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</row>
    <row r="95" spans="1:26" ht="15" customHeight="1" x14ac:dyDescent="0.2">
      <c r="A95" s="174"/>
      <c r="B95" s="88" t="s">
        <v>211</v>
      </c>
      <c r="C95" s="148">
        <f t="shared" ref="C95:D95" si="8">SUM(C92:C94)</f>
        <v>0</v>
      </c>
      <c r="D95" s="149">
        <f t="shared" si="8"/>
        <v>0</v>
      </c>
      <c r="E95" s="140" t="s">
        <v>165</v>
      </c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</row>
    <row r="96" spans="1:26" ht="9.75" hidden="1" customHeight="1" x14ac:dyDescent="0.2">
      <c r="A96" s="178"/>
      <c r="B96" s="179"/>
      <c r="C96" s="195">
        <f>1-C95</f>
        <v>1</v>
      </c>
      <c r="D96" s="181">
        <f>ROUND(D89/C96,2)</f>
        <v>5333.56</v>
      </c>
      <c r="E96" s="182"/>
      <c r="F96" s="75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</row>
    <row r="97" spans="1:26" ht="15" customHeight="1" x14ac:dyDescent="0.2">
      <c r="A97" s="75"/>
      <c r="B97" s="141" t="s">
        <v>212</v>
      </c>
      <c r="C97" s="161">
        <f t="shared" ref="C97:D97" si="9">C87+C95</f>
        <v>0</v>
      </c>
      <c r="D97" s="156">
        <f t="shared" si="9"/>
        <v>0</v>
      </c>
      <c r="E97" s="142" t="s">
        <v>165</v>
      </c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6.75" customHeight="1" x14ac:dyDescent="0.2">
      <c r="A98" s="75"/>
      <c r="B98" s="143"/>
      <c r="C98" s="144"/>
      <c r="D98" s="309"/>
      <c r="E98" s="310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15" customHeight="1" x14ac:dyDescent="0.2">
      <c r="A99" s="75"/>
      <c r="B99" s="257" t="s">
        <v>238</v>
      </c>
      <c r="C99" s="217"/>
      <c r="D99" s="217"/>
      <c r="E99" s="218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12.75" customHeight="1" x14ac:dyDescent="0.2">
      <c r="A100" s="75"/>
      <c r="B100" s="290" t="s">
        <v>214</v>
      </c>
      <c r="C100" s="210"/>
      <c r="D100" s="183">
        <f>D81+D97</f>
        <v>5333.5599999999995</v>
      </c>
      <c r="E100" s="287" t="s">
        <v>165</v>
      </c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15" customHeight="1" x14ac:dyDescent="0.2">
      <c r="A101" s="75"/>
      <c r="B101" s="289" t="s">
        <v>215</v>
      </c>
      <c r="C101" s="210"/>
      <c r="D101" s="184">
        <f>E15</f>
        <v>2</v>
      </c>
      <c r="E101" s="271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15" customHeight="1" x14ac:dyDescent="0.2">
      <c r="A102" s="75"/>
      <c r="B102" s="279" t="s">
        <v>216</v>
      </c>
      <c r="C102" s="210"/>
      <c r="D102" s="185">
        <f>D100*D101</f>
        <v>10667.119999999999</v>
      </c>
      <c r="E102" s="271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15" customHeight="1" x14ac:dyDescent="0.2">
      <c r="A103" s="75"/>
      <c r="B103" s="279" t="s">
        <v>217</v>
      </c>
      <c r="C103" s="210"/>
      <c r="D103" s="185">
        <f>D102*12</f>
        <v>128005.43999999999</v>
      </c>
      <c r="E103" s="271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15" customHeight="1" x14ac:dyDescent="0.2">
      <c r="A104" s="75"/>
      <c r="B104" s="286" t="s">
        <v>218</v>
      </c>
      <c r="C104" s="235"/>
      <c r="D104" s="186">
        <f>D102*24</f>
        <v>256010.87999999998</v>
      </c>
      <c r="E104" s="288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6.75" customHeight="1" x14ac:dyDescent="0.2">
      <c r="A105" s="75"/>
      <c r="B105" s="75"/>
      <c r="C105" s="139"/>
      <c r="D105" s="187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15" customHeight="1" x14ac:dyDescent="0.2">
      <c r="A106" s="75"/>
      <c r="B106" s="307" t="s">
        <v>219</v>
      </c>
      <c r="C106" s="217"/>
      <c r="D106" s="217"/>
      <c r="E106" s="218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15" customHeight="1" x14ac:dyDescent="0.2">
      <c r="A107" s="75"/>
      <c r="B107" s="73" t="s">
        <v>220</v>
      </c>
      <c r="C107" s="158">
        <v>8.3299999999999999E-2</v>
      </c>
      <c r="D107" s="147">
        <f t="shared" ref="D107:D110" si="10">$C$28*C107</f>
        <v>256.06336699999997</v>
      </c>
      <c r="E107" s="270" t="s">
        <v>163</v>
      </c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15" customHeight="1" x14ac:dyDescent="0.2">
      <c r="A108" s="75"/>
      <c r="B108" s="73" t="s">
        <v>221</v>
      </c>
      <c r="C108" s="158">
        <v>0.121</v>
      </c>
      <c r="D108" s="147">
        <f t="shared" si="10"/>
        <v>371.95278999999994</v>
      </c>
      <c r="E108" s="272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12.75" customHeight="1" outlineLevel="1" x14ac:dyDescent="0.2">
      <c r="A109" s="75"/>
      <c r="B109" s="188" t="s">
        <v>222</v>
      </c>
      <c r="C109" s="158">
        <f>VLOOKUP(C34,C116:D125,2,1)</f>
        <v>7.3899999999999993E-2</v>
      </c>
      <c r="D109" s="147">
        <f t="shared" si="10"/>
        <v>227.16786099999996</v>
      </c>
      <c r="E109" s="140" t="s">
        <v>171</v>
      </c>
      <c r="F109" s="75" t="s">
        <v>240</v>
      </c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12.75" customHeight="1" outlineLevel="1" x14ac:dyDescent="0.2">
      <c r="A110" s="75"/>
      <c r="B110" s="73" t="s">
        <v>224</v>
      </c>
      <c r="C110" s="158">
        <v>0.05</v>
      </c>
      <c r="D110" s="147">
        <f t="shared" si="10"/>
        <v>153.6995</v>
      </c>
      <c r="E110" s="140" t="s">
        <v>163</v>
      </c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12.75" customHeight="1" outlineLevel="1" x14ac:dyDescent="0.2">
      <c r="A111" s="75"/>
      <c r="B111" s="273" t="s">
        <v>225</v>
      </c>
      <c r="C111" s="210"/>
      <c r="D111" s="149">
        <f>SUM(D107:D110)</f>
        <v>1008.8835179999999</v>
      </c>
      <c r="E111" s="287" t="s">
        <v>165</v>
      </c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15" customHeight="1" outlineLevel="1" x14ac:dyDescent="0.2">
      <c r="A112" s="75"/>
      <c r="B112" s="289" t="s">
        <v>226</v>
      </c>
      <c r="C112" s="210"/>
      <c r="D112" s="184">
        <f>D101</f>
        <v>2</v>
      </c>
      <c r="E112" s="271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15" customHeight="1" x14ac:dyDescent="0.2">
      <c r="A113" s="75"/>
      <c r="B113" s="286" t="s">
        <v>227</v>
      </c>
      <c r="C113" s="235"/>
      <c r="D113" s="189">
        <f>D111*D112</f>
        <v>2017.7670359999997</v>
      </c>
      <c r="E113" s="288"/>
      <c r="F113" s="190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12.75" customHeight="1" x14ac:dyDescent="0.2">
      <c r="A114" s="75"/>
      <c r="B114" s="75"/>
      <c r="C114" s="139"/>
      <c r="D114" s="139"/>
      <c r="E114" s="139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12.75" hidden="1" customHeight="1" x14ac:dyDescent="0.2">
      <c r="A115" s="75"/>
      <c r="B115" s="75"/>
      <c r="C115" s="191" t="s">
        <v>228</v>
      </c>
      <c r="D115" s="192" t="s">
        <v>222</v>
      </c>
      <c r="E115" s="139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12.75" hidden="1" customHeight="1" x14ac:dyDescent="0.2">
      <c r="A116" s="75"/>
      <c r="B116" s="75"/>
      <c r="C116" s="158">
        <v>0</v>
      </c>
      <c r="D116" s="158">
        <v>7.3899999999999993E-2</v>
      </c>
      <c r="E116" s="139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12.75" hidden="1" customHeight="1" x14ac:dyDescent="0.2">
      <c r="A117" s="75"/>
      <c r="B117" s="75"/>
      <c r="C117" s="158">
        <v>0.01</v>
      </c>
      <c r="D117" s="158">
        <v>7.3899999999999993E-2</v>
      </c>
      <c r="E117" s="139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12.75" hidden="1" customHeight="1" x14ac:dyDescent="0.2">
      <c r="A118" s="75"/>
      <c r="B118" s="75"/>
      <c r="C118" s="158">
        <v>0.02</v>
      </c>
      <c r="D118" s="158">
        <v>7.5999999999999998E-2</v>
      </c>
      <c r="E118" s="139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12.75" hidden="1" customHeight="1" x14ac:dyDescent="0.2">
      <c r="A119" s="75"/>
      <c r="B119" s="75"/>
      <c r="C119" s="158">
        <v>0.03</v>
      </c>
      <c r="D119" s="158">
        <v>7.8200000000000006E-2</v>
      </c>
      <c r="E119" s="139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2.75" hidden="1" customHeight="1" x14ac:dyDescent="0.2">
      <c r="A120" s="75"/>
      <c r="B120" s="75"/>
      <c r="C120" s="158">
        <v>0.04</v>
      </c>
      <c r="D120" s="158">
        <v>7.8200000000000006E-2</v>
      </c>
      <c r="E120" s="139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12.75" hidden="1" customHeight="1" x14ac:dyDescent="0.2">
      <c r="A121" s="75"/>
      <c r="B121" s="75"/>
      <c r="C121" s="158">
        <v>0.05</v>
      </c>
      <c r="D121" s="158">
        <v>7.8200000000000006E-2</v>
      </c>
      <c r="E121" s="139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12.75" hidden="1" customHeight="1" x14ac:dyDescent="0.2">
      <c r="A122" s="75"/>
      <c r="B122" s="75"/>
      <c r="C122" s="158">
        <v>0.06</v>
      </c>
      <c r="D122" s="158">
        <v>7.8200000000000006E-2</v>
      </c>
      <c r="E122" s="139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12.75" hidden="1" customHeight="1" x14ac:dyDescent="0.2">
      <c r="A123" s="75"/>
      <c r="B123" s="75"/>
      <c r="C123" s="158">
        <v>7.0000000000000007E-2</v>
      </c>
      <c r="D123" s="158">
        <v>7.8200000000000006E-2</v>
      </c>
      <c r="E123" s="139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12.75" hidden="1" customHeight="1" x14ac:dyDescent="0.2">
      <c r="A124" s="75"/>
      <c r="B124" s="75"/>
      <c r="C124" s="158">
        <v>0.08</v>
      </c>
      <c r="D124" s="158">
        <v>7.8200000000000006E-2</v>
      </c>
      <c r="E124" s="139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12.75" hidden="1" customHeight="1" x14ac:dyDescent="0.2">
      <c r="A125" s="75"/>
      <c r="B125" s="75"/>
      <c r="C125" s="158">
        <v>0.09</v>
      </c>
      <c r="D125" s="158">
        <v>7.8200000000000006E-2</v>
      </c>
      <c r="E125" s="139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12.75" hidden="1" customHeight="1" x14ac:dyDescent="0.2">
      <c r="A126" s="75"/>
      <c r="B126" s="75"/>
      <c r="C126" s="139"/>
      <c r="D126" s="139"/>
      <c r="E126" s="139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12.75" customHeight="1" x14ac:dyDescent="0.2">
      <c r="A127" s="75"/>
      <c r="B127" s="75"/>
      <c r="C127" s="139"/>
      <c r="D127" s="139"/>
      <c r="E127" s="139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12.75" customHeight="1" x14ac:dyDescent="0.2">
      <c r="A128" s="75"/>
      <c r="B128" s="75"/>
      <c r="C128" s="139"/>
      <c r="D128" s="139"/>
      <c r="E128" s="139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12.75" customHeight="1" x14ac:dyDescent="0.2">
      <c r="A129" s="75"/>
      <c r="B129" s="75"/>
      <c r="C129" s="139"/>
      <c r="D129" s="139"/>
      <c r="E129" s="139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12.75" customHeight="1" x14ac:dyDescent="0.2">
      <c r="A130" s="75"/>
      <c r="B130" s="75"/>
      <c r="C130" s="139"/>
      <c r="D130" s="139"/>
      <c r="E130" s="139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12.75" customHeight="1" x14ac:dyDescent="0.2">
      <c r="A131" s="75"/>
      <c r="B131" s="75"/>
      <c r="C131" s="139"/>
      <c r="D131" s="139"/>
      <c r="E131" s="139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12.75" customHeight="1" x14ac:dyDescent="0.2">
      <c r="A132" s="75"/>
      <c r="B132" s="75"/>
      <c r="C132" s="139"/>
      <c r="D132" s="139"/>
      <c r="E132" s="139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12.75" customHeight="1" x14ac:dyDescent="0.2">
      <c r="A133" s="75"/>
      <c r="B133" s="75"/>
      <c r="C133" s="139"/>
      <c r="D133" s="139"/>
      <c r="E133" s="139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12.75" customHeight="1" x14ac:dyDescent="0.2">
      <c r="A134" s="75"/>
      <c r="B134" s="75"/>
      <c r="C134" s="139"/>
      <c r="D134" s="139"/>
      <c r="E134" s="139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12.75" customHeight="1" x14ac:dyDescent="0.2">
      <c r="A135" s="75"/>
      <c r="B135" s="75"/>
      <c r="C135" s="139"/>
      <c r="D135" s="139"/>
      <c r="E135" s="139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2.75" customHeight="1" x14ac:dyDescent="0.2">
      <c r="A136" s="75"/>
      <c r="B136" s="75"/>
      <c r="C136" s="139"/>
      <c r="D136" s="139"/>
      <c r="E136" s="139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12.75" customHeight="1" x14ac:dyDescent="0.2">
      <c r="A137" s="75"/>
      <c r="B137" s="75"/>
      <c r="C137" s="139"/>
      <c r="D137" s="139"/>
      <c r="E137" s="139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12.75" customHeight="1" x14ac:dyDescent="0.2">
      <c r="A138" s="75"/>
      <c r="B138" s="75"/>
      <c r="C138" s="139"/>
      <c r="D138" s="139"/>
      <c r="E138" s="139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12.75" customHeight="1" x14ac:dyDescent="0.2">
      <c r="A139" s="75"/>
      <c r="B139" s="75"/>
      <c r="C139" s="139"/>
      <c r="D139" s="139"/>
      <c r="E139" s="139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12.75" customHeight="1" x14ac:dyDescent="0.2">
      <c r="A140" s="75"/>
      <c r="B140" s="75"/>
      <c r="C140" s="139"/>
      <c r="D140" s="139"/>
      <c r="E140" s="139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12.75" customHeight="1" x14ac:dyDescent="0.2">
      <c r="A141" s="75"/>
      <c r="B141" s="75"/>
      <c r="C141" s="139"/>
      <c r="D141" s="139"/>
      <c r="E141" s="139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12.75" customHeight="1" x14ac:dyDescent="0.2">
      <c r="A142" s="75"/>
      <c r="B142" s="75"/>
      <c r="C142" s="139"/>
      <c r="D142" s="139"/>
      <c r="E142" s="139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12.75" customHeight="1" x14ac:dyDescent="0.2">
      <c r="A143" s="75"/>
      <c r="B143" s="75"/>
      <c r="C143" s="139"/>
      <c r="D143" s="139"/>
      <c r="E143" s="139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12.75" customHeight="1" x14ac:dyDescent="0.2">
      <c r="A144" s="75"/>
      <c r="B144" s="75"/>
      <c r="C144" s="139"/>
      <c r="D144" s="139"/>
      <c r="E144" s="139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12.75" customHeight="1" x14ac:dyDescent="0.2">
      <c r="A145" s="75"/>
      <c r="B145" s="75"/>
      <c r="C145" s="139"/>
      <c r="D145" s="139"/>
      <c r="E145" s="139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12.75" customHeight="1" x14ac:dyDescent="0.2">
      <c r="A146" s="75"/>
      <c r="B146" s="75"/>
      <c r="C146" s="139"/>
      <c r="D146" s="139"/>
      <c r="E146" s="139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12.75" customHeight="1" x14ac:dyDescent="0.2">
      <c r="A147" s="75"/>
      <c r="B147" s="75"/>
      <c r="C147" s="139"/>
      <c r="D147" s="139"/>
      <c r="E147" s="139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12.75" customHeight="1" x14ac:dyDescent="0.2">
      <c r="A148" s="75"/>
      <c r="B148" s="75"/>
      <c r="C148" s="139"/>
      <c r="D148" s="139"/>
      <c r="E148" s="139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12.75" customHeight="1" x14ac:dyDescent="0.2">
      <c r="A149" s="75"/>
      <c r="B149" s="75"/>
      <c r="C149" s="139"/>
      <c r="D149" s="139"/>
      <c r="E149" s="139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12.75" customHeight="1" x14ac:dyDescent="0.2">
      <c r="A150" s="75"/>
      <c r="B150" s="75"/>
      <c r="C150" s="139"/>
      <c r="D150" s="139"/>
      <c r="E150" s="139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12.75" customHeight="1" x14ac:dyDescent="0.2">
      <c r="A151" s="75"/>
      <c r="B151" s="75"/>
      <c r="C151" s="139"/>
      <c r="D151" s="139"/>
      <c r="E151" s="139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12.75" customHeight="1" x14ac:dyDescent="0.2">
      <c r="A152" s="75"/>
      <c r="B152" s="75"/>
      <c r="C152" s="139"/>
      <c r="D152" s="139"/>
      <c r="E152" s="139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12.75" customHeight="1" x14ac:dyDescent="0.2">
      <c r="A153" s="75"/>
      <c r="B153" s="75"/>
      <c r="C153" s="139"/>
      <c r="D153" s="139"/>
      <c r="E153" s="139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12.75" customHeight="1" x14ac:dyDescent="0.2">
      <c r="A154" s="75"/>
      <c r="B154" s="75"/>
      <c r="C154" s="139"/>
      <c r="D154" s="139"/>
      <c r="E154" s="139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12.75" customHeight="1" x14ac:dyDescent="0.2">
      <c r="A155" s="75"/>
      <c r="B155" s="75"/>
      <c r="C155" s="139"/>
      <c r="D155" s="139"/>
      <c r="E155" s="139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12.75" customHeight="1" x14ac:dyDescent="0.2">
      <c r="A156" s="75"/>
      <c r="B156" s="75"/>
      <c r="C156" s="139"/>
      <c r="D156" s="139"/>
      <c r="E156" s="139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12.75" customHeight="1" x14ac:dyDescent="0.2">
      <c r="A157" s="75"/>
      <c r="B157" s="75"/>
      <c r="C157" s="139"/>
      <c r="D157" s="139"/>
      <c r="E157" s="139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12.75" customHeight="1" x14ac:dyDescent="0.2">
      <c r="A158" s="75"/>
      <c r="B158" s="75"/>
      <c r="C158" s="139"/>
      <c r="D158" s="139"/>
      <c r="E158" s="139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12.75" customHeight="1" x14ac:dyDescent="0.2">
      <c r="A159" s="75"/>
      <c r="B159" s="75"/>
      <c r="C159" s="139"/>
      <c r="D159" s="139"/>
      <c r="E159" s="139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12.75" customHeight="1" x14ac:dyDescent="0.2">
      <c r="A160" s="75"/>
      <c r="B160" s="75"/>
      <c r="C160" s="139"/>
      <c r="D160" s="139"/>
      <c r="E160" s="139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12.75" customHeight="1" x14ac:dyDescent="0.2">
      <c r="A161" s="75"/>
      <c r="B161" s="75"/>
      <c r="C161" s="139"/>
      <c r="D161" s="139"/>
      <c r="E161" s="139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12.75" customHeight="1" x14ac:dyDescent="0.2">
      <c r="A162" s="75"/>
      <c r="B162" s="75"/>
      <c r="C162" s="139"/>
      <c r="D162" s="139"/>
      <c r="E162" s="139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12.75" customHeight="1" x14ac:dyDescent="0.2">
      <c r="A163" s="75"/>
      <c r="B163" s="75"/>
      <c r="C163" s="139"/>
      <c r="D163" s="139"/>
      <c r="E163" s="139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12.75" customHeight="1" x14ac:dyDescent="0.2">
      <c r="A164" s="75"/>
      <c r="B164" s="75"/>
      <c r="C164" s="139"/>
      <c r="D164" s="139"/>
      <c r="E164" s="139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12.75" customHeight="1" x14ac:dyDescent="0.2">
      <c r="A165" s="75"/>
      <c r="B165" s="75"/>
      <c r="C165" s="139"/>
      <c r="D165" s="139"/>
      <c r="E165" s="139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12.75" customHeight="1" x14ac:dyDescent="0.2">
      <c r="A166" s="75"/>
      <c r="B166" s="75"/>
      <c r="C166" s="139"/>
      <c r="D166" s="139"/>
      <c r="E166" s="139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12.75" customHeight="1" x14ac:dyDescent="0.2">
      <c r="A167" s="75"/>
      <c r="B167" s="75"/>
      <c r="C167" s="139"/>
      <c r="D167" s="139"/>
      <c r="E167" s="139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12.75" customHeight="1" x14ac:dyDescent="0.2">
      <c r="A168" s="75"/>
      <c r="B168" s="75"/>
      <c r="C168" s="139"/>
      <c r="D168" s="139"/>
      <c r="E168" s="139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12.75" customHeight="1" x14ac:dyDescent="0.2">
      <c r="A169" s="75"/>
      <c r="B169" s="75"/>
      <c r="C169" s="139"/>
      <c r="D169" s="139"/>
      <c r="E169" s="139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12.75" customHeight="1" x14ac:dyDescent="0.2">
      <c r="A170" s="75"/>
      <c r="B170" s="75"/>
      <c r="C170" s="139"/>
      <c r="D170" s="139"/>
      <c r="E170" s="139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12.75" customHeight="1" x14ac:dyDescent="0.2">
      <c r="A171" s="75"/>
      <c r="B171" s="75"/>
      <c r="C171" s="139"/>
      <c r="D171" s="139"/>
      <c r="E171" s="139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12.75" customHeight="1" x14ac:dyDescent="0.2">
      <c r="A172" s="75"/>
      <c r="B172" s="75"/>
      <c r="C172" s="139"/>
      <c r="D172" s="139"/>
      <c r="E172" s="139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12.75" customHeight="1" x14ac:dyDescent="0.2">
      <c r="A173" s="75"/>
      <c r="B173" s="75"/>
      <c r="C173" s="139"/>
      <c r="D173" s="139"/>
      <c r="E173" s="139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12.75" customHeight="1" x14ac:dyDescent="0.2">
      <c r="A174" s="75"/>
      <c r="B174" s="75"/>
      <c r="C174" s="139"/>
      <c r="D174" s="139"/>
      <c r="E174" s="139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12.75" customHeight="1" x14ac:dyDescent="0.2">
      <c r="A175" s="75"/>
      <c r="B175" s="75"/>
      <c r="C175" s="139"/>
      <c r="D175" s="139"/>
      <c r="E175" s="139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12.75" customHeight="1" x14ac:dyDescent="0.2">
      <c r="A176" s="75"/>
      <c r="B176" s="75"/>
      <c r="C176" s="139"/>
      <c r="D176" s="139"/>
      <c r="E176" s="139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12.75" customHeight="1" x14ac:dyDescent="0.2">
      <c r="A177" s="75"/>
      <c r="B177" s="75"/>
      <c r="C177" s="139"/>
      <c r="D177" s="139"/>
      <c r="E177" s="139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12.75" customHeight="1" x14ac:dyDescent="0.2">
      <c r="A178" s="75"/>
      <c r="B178" s="75"/>
      <c r="C178" s="139"/>
      <c r="D178" s="139"/>
      <c r="E178" s="139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12.75" customHeight="1" x14ac:dyDescent="0.2">
      <c r="A179" s="75"/>
      <c r="B179" s="75"/>
      <c r="C179" s="139"/>
      <c r="D179" s="139"/>
      <c r="E179" s="139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12.75" customHeight="1" x14ac:dyDescent="0.2">
      <c r="A180" s="75"/>
      <c r="B180" s="75"/>
      <c r="C180" s="139"/>
      <c r="D180" s="139"/>
      <c r="E180" s="139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12.75" customHeight="1" x14ac:dyDescent="0.2">
      <c r="A181" s="75"/>
      <c r="B181" s="75"/>
      <c r="C181" s="139"/>
      <c r="D181" s="139"/>
      <c r="E181" s="139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12.75" customHeight="1" x14ac:dyDescent="0.2">
      <c r="A182" s="75"/>
      <c r="B182" s="75"/>
      <c r="C182" s="139"/>
      <c r="D182" s="139"/>
      <c r="E182" s="139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12.75" customHeight="1" x14ac:dyDescent="0.2">
      <c r="A183" s="75"/>
      <c r="B183" s="75"/>
      <c r="C183" s="139"/>
      <c r="D183" s="139"/>
      <c r="E183" s="139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12.75" customHeight="1" x14ac:dyDescent="0.2">
      <c r="A184" s="75"/>
      <c r="B184" s="75"/>
      <c r="C184" s="139"/>
      <c r="D184" s="139"/>
      <c r="E184" s="139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12.75" customHeight="1" x14ac:dyDescent="0.2">
      <c r="A185" s="75"/>
      <c r="B185" s="75"/>
      <c r="C185" s="139"/>
      <c r="D185" s="139"/>
      <c r="E185" s="139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12.75" customHeight="1" x14ac:dyDescent="0.2">
      <c r="A186" s="75"/>
      <c r="B186" s="75"/>
      <c r="C186" s="139"/>
      <c r="D186" s="139"/>
      <c r="E186" s="139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12.75" customHeight="1" x14ac:dyDescent="0.2">
      <c r="A187" s="75"/>
      <c r="B187" s="75"/>
      <c r="C187" s="139"/>
      <c r="D187" s="139"/>
      <c r="E187" s="139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12.75" customHeight="1" x14ac:dyDescent="0.2">
      <c r="A188" s="75"/>
      <c r="B188" s="75"/>
      <c r="C188" s="139"/>
      <c r="D188" s="139"/>
      <c r="E188" s="139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12.75" customHeight="1" x14ac:dyDescent="0.2">
      <c r="A189" s="75"/>
      <c r="B189" s="75"/>
      <c r="C189" s="139"/>
      <c r="D189" s="139"/>
      <c r="E189" s="139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12.75" customHeight="1" x14ac:dyDescent="0.2">
      <c r="A190" s="75"/>
      <c r="B190" s="75"/>
      <c r="C190" s="139"/>
      <c r="D190" s="139"/>
      <c r="E190" s="139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12.75" customHeight="1" x14ac:dyDescent="0.2">
      <c r="A191" s="75"/>
      <c r="B191" s="75"/>
      <c r="C191" s="139"/>
      <c r="D191" s="139"/>
      <c r="E191" s="139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12.75" customHeight="1" x14ac:dyDescent="0.2">
      <c r="A192" s="75"/>
      <c r="B192" s="75"/>
      <c r="C192" s="139"/>
      <c r="D192" s="139"/>
      <c r="E192" s="139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12.75" customHeight="1" x14ac:dyDescent="0.2">
      <c r="A193" s="75"/>
      <c r="B193" s="75"/>
      <c r="C193" s="139"/>
      <c r="D193" s="139"/>
      <c r="E193" s="139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12.75" customHeight="1" x14ac:dyDescent="0.2">
      <c r="A194" s="75"/>
      <c r="B194" s="75"/>
      <c r="C194" s="139"/>
      <c r="D194" s="139"/>
      <c r="E194" s="139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12.75" customHeight="1" x14ac:dyDescent="0.2">
      <c r="A195" s="75"/>
      <c r="B195" s="75"/>
      <c r="C195" s="139"/>
      <c r="D195" s="139"/>
      <c r="E195" s="139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12.75" customHeight="1" x14ac:dyDescent="0.2">
      <c r="A196" s="75"/>
      <c r="B196" s="75"/>
      <c r="C196" s="139"/>
      <c r="D196" s="139"/>
      <c r="E196" s="139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12.75" customHeight="1" x14ac:dyDescent="0.2">
      <c r="A197" s="75"/>
      <c r="B197" s="75"/>
      <c r="C197" s="139"/>
      <c r="D197" s="139"/>
      <c r="E197" s="139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12.75" customHeight="1" x14ac:dyDescent="0.2">
      <c r="A198" s="75"/>
      <c r="B198" s="75"/>
      <c r="C198" s="139"/>
      <c r="D198" s="139"/>
      <c r="E198" s="139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12.75" customHeight="1" x14ac:dyDescent="0.2">
      <c r="A199" s="75"/>
      <c r="B199" s="75"/>
      <c r="C199" s="139"/>
      <c r="D199" s="139"/>
      <c r="E199" s="139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12.75" customHeight="1" x14ac:dyDescent="0.2">
      <c r="A200" s="75"/>
      <c r="B200" s="75"/>
      <c r="C200" s="139"/>
      <c r="D200" s="139"/>
      <c r="E200" s="139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12.75" customHeight="1" x14ac:dyDescent="0.2">
      <c r="A201" s="75"/>
      <c r="B201" s="75"/>
      <c r="C201" s="139"/>
      <c r="D201" s="139"/>
      <c r="E201" s="139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12.75" customHeight="1" x14ac:dyDescent="0.2">
      <c r="A202" s="75"/>
      <c r="B202" s="75"/>
      <c r="C202" s="139"/>
      <c r="D202" s="139"/>
      <c r="E202" s="139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12.75" customHeight="1" x14ac:dyDescent="0.2">
      <c r="A203" s="75"/>
      <c r="B203" s="75"/>
      <c r="C203" s="139"/>
      <c r="D203" s="139"/>
      <c r="E203" s="139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12.75" customHeight="1" x14ac:dyDescent="0.2">
      <c r="A204" s="75"/>
      <c r="B204" s="75"/>
      <c r="C204" s="139"/>
      <c r="D204" s="139"/>
      <c r="E204" s="139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12.75" customHeight="1" x14ac:dyDescent="0.2">
      <c r="A205" s="75"/>
      <c r="B205" s="75"/>
      <c r="C205" s="139"/>
      <c r="D205" s="139"/>
      <c r="E205" s="139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12.75" customHeight="1" x14ac:dyDescent="0.2">
      <c r="A206" s="75"/>
      <c r="B206" s="75"/>
      <c r="C206" s="139"/>
      <c r="D206" s="139"/>
      <c r="E206" s="139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12.75" customHeight="1" x14ac:dyDescent="0.2">
      <c r="A207" s="75"/>
      <c r="B207" s="75"/>
      <c r="C207" s="139"/>
      <c r="D207" s="139"/>
      <c r="E207" s="139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12.75" customHeight="1" x14ac:dyDescent="0.2">
      <c r="A208" s="75"/>
      <c r="B208" s="75"/>
      <c r="C208" s="139"/>
      <c r="D208" s="139"/>
      <c r="E208" s="139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12.75" customHeight="1" x14ac:dyDescent="0.2">
      <c r="A209" s="75"/>
      <c r="B209" s="75"/>
      <c r="C209" s="139"/>
      <c r="D209" s="139"/>
      <c r="E209" s="139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12.75" customHeight="1" x14ac:dyDescent="0.2">
      <c r="A210" s="75"/>
      <c r="B210" s="75"/>
      <c r="C210" s="139"/>
      <c r="D210" s="139"/>
      <c r="E210" s="139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12.75" customHeight="1" x14ac:dyDescent="0.2">
      <c r="A211" s="75"/>
      <c r="B211" s="75"/>
      <c r="C211" s="139"/>
      <c r="D211" s="139"/>
      <c r="E211" s="139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12.75" customHeight="1" x14ac:dyDescent="0.2">
      <c r="A212" s="75"/>
      <c r="B212" s="75"/>
      <c r="C212" s="139"/>
      <c r="D212" s="139"/>
      <c r="E212" s="139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12.75" customHeight="1" x14ac:dyDescent="0.2">
      <c r="A213" s="75"/>
      <c r="B213" s="75"/>
      <c r="C213" s="139"/>
      <c r="D213" s="139"/>
      <c r="E213" s="139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12.75" customHeight="1" x14ac:dyDescent="0.2">
      <c r="A214" s="75"/>
      <c r="B214" s="75"/>
      <c r="C214" s="139"/>
      <c r="D214" s="139"/>
      <c r="E214" s="139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12.75" customHeight="1" x14ac:dyDescent="0.2">
      <c r="A215" s="75"/>
      <c r="B215" s="75"/>
      <c r="C215" s="139"/>
      <c r="D215" s="139"/>
      <c r="E215" s="139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12.75" customHeight="1" x14ac:dyDescent="0.2">
      <c r="A216" s="75"/>
      <c r="B216" s="75"/>
      <c r="C216" s="139"/>
      <c r="D216" s="139"/>
      <c r="E216" s="139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12.75" customHeight="1" x14ac:dyDescent="0.2">
      <c r="A217" s="75"/>
      <c r="B217" s="75"/>
      <c r="C217" s="139"/>
      <c r="D217" s="139"/>
      <c r="E217" s="139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12.75" customHeight="1" x14ac:dyDescent="0.2">
      <c r="A218" s="75"/>
      <c r="B218" s="75"/>
      <c r="C218" s="139"/>
      <c r="D218" s="139"/>
      <c r="E218" s="139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12.75" customHeight="1" x14ac:dyDescent="0.2">
      <c r="A219" s="75"/>
      <c r="B219" s="75"/>
      <c r="C219" s="139"/>
      <c r="D219" s="139"/>
      <c r="E219" s="139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12.75" customHeight="1" x14ac:dyDescent="0.2">
      <c r="A220" s="75"/>
      <c r="B220" s="75"/>
      <c r="C220" s="139"/>
      <c r="D220" s="139"/>
      <c r="E220" s="139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12.75" customHeight="1" x14ac:dyDescent="0.2">
      <c r="A221" s="75"/>
      <c r="B221" s="75"/>
      <c r="C221" s="139"/>
      <c r="D221" s="139"/>
      <c r="E221" s="139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12.75" customHeight="1" x14ac:dyDescent="0.2">
      <c r="A222" s="75"/>
      <c r="B222" s="75"/>
      <c r="C222" s="139"/>
      <c r="D222" s="139"/>
      <c r="E222" s="139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12.75" customHeight="1" x14ac:dyDescent="0.2">
      <c r="A223" s="75"/>
      <c r="B223" s="75"/>
      <c r="C223" s="139"/>
      <c r="D223" s="139"/>
      <c r="E223" s="139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12.75" customHeight="1" x14ac:dyDescent="0.2">
      <c r="A224" s="75"/>
      <c r="B224" s="75"/>
      <c r="C224" s="139"/>
      <c r="D224" s="139"/>
      <c r="E224" s="139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12.75" customHeight="1" x14ac:dyDescent="0.2">
      <c r="A225" s="75"/>
      <c r="B225" s="75"/>
      <c r="C225" s="139"/>
      <c r="D225" s="139"/>
      <c r="E225" s="139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12.75" customHeight="1" x14ac:dyDescent="0.2">
      <c r="A226" s="75"/>
      <c r="B226" s="75"/>
      <c r="C226" s="139"/>
      <c r="D226" s="139"/>
      <c r="E226" s="139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12.75" customHeight="1" x14ac:dyDescent="0.2">
      <c r="A227" s="75"/>
      <c r="B227" s="75"/>
      <c r="C227" s="139"/>
      <c r="D227" s="139"/>
      <c r="E227" s="139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12.75" customHeight="1" x14ac:dyDescent="0.2">
      <c r="A228" s="75"/>
      <c r="B228" s="75"/>
      <c r="C228" s="139"/>
      <c r="D228" s="139"/>
      <c r="E228" s="139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12.75" customHeight="1" x14ac:dyDescent="0.2">
      <c r="A229" s="75"/>
      <c r="B229" s="75"/>
      <c r="C229" s="139"/>
      <c r="D229" s="139"/>
      <c r="E229" s="139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12.75" customHeight="1" x14ac:dyDescent="0.2">
      <c r="A230" s="75"/>
      <c r="B230" s="75"/>
      <c r="C230" s="139"/>
      <c r="D230" s="139"/>
      <c r="E230" s="139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12.75" customHeight="1" x14ac:dyDescent="0.2">
      <c r="A231" s="75"/>
      <c r="B231" s="75"/>
      <c r="C231" s="139"/>
      <c r="D231" s="139"/>
      <c r="E231" s="139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12.75" customHeight="1" x14ac:dyDescent="0.2">
      <c r="A232" s="75"/>
      <c r="B232" s="75"/>
      <c r="C232" s="139"/>
      <c r="D232" s="139"/>
      <c r="E232" s="139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12.75" customHeight="1" x14ac:dyDescent="0.2">
      <c r="A233" s="75"/>
      <c r="B233" s="75"/>
      <c r="C233" s="139"/>
      <c r="D233" s="139"/>
      <c r="E233" s="139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12.75" customHeight="1" x14ac:dyDescent="0.2">
      <c r="A234" s="75"/>
      <c r="B234" s="75"/>
      <c r="C234" s="139"/>
      <c r="D234" s="139"/>
      <c r="E234" s="139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12.75" customHeight="1" x14ac:dyDescent="0.2">
      <c r="A235" s="75"/>
      <c r="B235" s="75"/>
      <c r="C235" s="139"/>
      <c r="D235" s="139"/>
      <c r="E235" s="139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12.75" customHeight="1" x14ac:dyDescent="0.2">
      <c r="A236" s="75"/>
      <c r="B236" s="75"/>
      <c r="C236" s="139"/>
      <c r="D236" s="139"/>
      <c r="E236" s="139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12.75" customHeight="1" x14ac:dyDescent="0.2">
      <c r="A237" s="75"/>
      <c r="B237" s="75"/>
      <c r="C237" s="139"/>
      <c r="D237" s="139"/>
      <c r="E237" s="139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12.75" customHeight="1" x14ac:dyDescent="0.2">
      <c r="A238" s="75"/>
      <c r="B238" s="75"/>
      <c r="C238" s="139"/>
      <c r="D238" s="139"/>
      <c r="E238" s="139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12.75" customHeight="1" x14ac:dyDescent="0.2">
      <c r="A239" s="75"/>
      <c r="B239" s="75"/>
      <c r="C239" s="139"/>
      <c r="D239" s="139"/>
      <c r="E239" s="139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12.75" customHeight="1" x14ac:dyDescent="0.2">
      <c r="A240" s="75"/>
      <c r="B240" s="75"/>
      <c r="C240" s="139"/>
      <c r="D240" s="139"/>
      <c r="E240" s="139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12.75" customHeight="1" x14ac:dyDescent="0.2">
      <c r="A241" s="75"/>
      <c r="B241" s="75"/>
      <c r="C241" s="139"/>
      <c r="D241" s="139"/>
      <c r="E241" s="139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12.75" customHeight="1" x14ac:dyDescent="0.2">
      <c r="A242" s="75"/>
      <c r="B242" s="75"/>
      <c r="C242" s="139"/>
      <c r="D242" s="139"/>
      <c r="E242" s="139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12.75" customHeight="1" x14ac:dyDescent="0.2">
      <c r="A243" s="75"/>
      <c r="B243" s="75"/>
      <c r="C243" s="139"/>
      <c r="D243" s="139"/>
      <c r="E243" s="139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12.75" customHeight="1" x14ac:dyDescent="0.2">
      <c r="A244" s="75"/>
      <c r="B244" s="75"/>
      <c r="C244" s="139"/>
      <c r="D244" s="139"/>
      <c r="E244" s="139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12.75" customHeight="1" x14ac:dyDescent="0.2">
      <c r="A245" s="75"/>
      <c r="B245" s="75"/>
      <c r="C245" s="139"/>
      <c r="D245" s="139"/>
      <c r="E245" s="139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12.75" customHeight="1" x14ac:dyDescent="0.2">
      <c r="A246" s="75"/>
      <c r="B246" s="75"/>
      <c r="C246" s="139"/>
      <c r="D246" s="139"/>
      <c r="E246" s="139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12.75" customHeight="1" x14ac:dyDescent="0.2">
      <c r="A247" s="75"/>
      <c r="B247" s="75"/>
      <c r="C247" s="139"/>
      <c r="D247" s="139"/>
      <c r="E247" s="139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12.75" customHeight="1" x14ac:dyDescent="0.2">
      <c r="A248" s="75"/>
      <c r="B248" s="75"/>
      <c r="C248" s="139"/>
      <c r="D248" s="139"/>
      <c r="E248" s="139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12.75" customHeight="1" x14ac:dyDescent="0.2">
      <c r="A249" s="75"/>
      <c r="B249" s="75"/>
      <c r="C249" s="139"/>
      <c r="D249" s="139"/>
      <c r="E249" s="139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12.75" customHeight="1" x14ac:dyDescent="0.2">
      <c r="A250" s="75"/>
      <c r="B250" s="75"/>
      <c r="C250" s="139"/>
      <c r="D250" s="139"/>
      <c r="E250" s="139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12.75" customHeight="1" x14ac:dyDescent="0.2">
      <c r="A251" s="75"/>
      <c r="B251" s="75"/>
      <c r="C251" s="139"/>
      <c r="D251" s="139"/>
      <c r="E251" s="139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12.75" customHeight="1" x14ac:dyDescent="0.2">
      <c r="A252" s="75"/>
      <c r="B252" s="75"/>
      <c r="C252" s="139"/>
      <c r="D252" s="139"/>
      <c r="E252" s="139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12.75" customHeight="1" x14ac:dyDescent="0.2">
      <c r="A253" s="75"/>
      <c r="B253" s="75"/>
      <c r="C253" s="139"/>
      <c r="D253" s="139"/>
      <c r="E253" s="139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12.75" customHeight="1" x14ac:dyDescent="0.2">
      <c r="A254" s="75"/>
      <c r="B254" s="75"/>
      <c r="C254" s="139"/>
      <c r="D254" s="139"/>
      <c r="E254" s="139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12.75" customHeight="1" x14ac:dyDescent="0.2">
      <c r="A255" s="75"/>
      <c r="B255" s="75"/>
      <c r="C255" s="139"/>
      <c r="D255" s="139"/>
      <c r="E255" s="139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12.75" customHeight="1" x14ac:dyDescent="0.2">
      <c r="A256" s="75"/>
      <c r="B256" s="75"/>
      <c r="C256" s="139"/>
      <c r="D256" s="139"/>
      <c r="E256" s="139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12.75" customHeight="1" x14ac:dyDescent="0.2">
      <c r="A257" s="75"/>
      <c r="B257" s="75"/>
      <c r="C257" s="139"/>
      <c r="D257" s="139"/>
      <c r="E257" s="139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12.75" customHeight="1" x14ac:dyDescent="0.2">
      <c r="A258" s="75"/>
      <c r="B258" s="75"/>
      <c r="C258" s="139"/>
      <c r="D258" s="139"/>
      <c r="E258" s="139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12.75" customHeight="1" x14ac:dyDescent="0.2">
      <c r="A259" s="75"/>
      <c r="B259" s="75"/>
      <c r="C259" s="139"/>
      <c r="D259" s="139"/>
      <c r="E259" s="139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12.75" customHeight="1" x14ac:dyDescent="0.2">
      <c r="A260" s="75"/>
      <c r="B260" s="75"/>
      <c r="C260" s="139"/>
      <c r="D260" s="139"/>
      <c r="E260" s="139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12.75" customHeight="1" x14ac:dyDescent="0.2">
      <c r="A261" s="75"/>
      <c r="B261" s="75"/>
      <c r="C261" s="139"/>
      <c r="D261" s="139"/>
      <c r="E261" s="139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12.75" customHeight="1" x14ac:dyDescent="0.2">
      <c r="A262" s="75"/>
      <c r="B262" s="75"/>
      <c r="C262" s="139"/>
      <c r="D262" s="139"/>
      <c r="E262" s="139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12.75" customHeight="1" x14ac:dyDescent="0.2">
      <c r="A263" s="75"/>
      <c r="B263" s="75"/>
      <c r="C263" s="139"/>
      <c r="D263" s="139"/>
      <c r="E263" s="139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12.75" customHeight="1" x14ac:dyDescent="0.2">
      <c r="A264" s="75"/>
      <c r="B264" s="75"/>
      <c r="C264" s="139"/>
      <c r="D264" s="139"/>
      <c r="E264" s="139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2.75" customHeight="1" x14ac:dyDescent="0.2">
      <c r="A265" s="75"/>
      <c r="B265" s="75"/>
      <c r="C265" s="139"/>
      <c r="D265" s="139"/>
      <c r="E265" s="139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12.75" customHeight="1" x14ac:dyDescent="0.2">
      <c r="A266" s="75"/>
      <c r="B266" s="75"/>
      <c r="C266" s="139"/>
      <c r="D266" s="139"/>
      <c r="E266" s="139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12.75" customHeight="1" x14ac:dyDescent="0.2">
      <c r="A267" s="75"/>
      <c r="B267" s="75"/>
      <c r="C267" s="139"/>
      <c r="D267" s="139"/>
      <c r="E267" s="139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12.75" customHeight="1" x14ac:dyDescent="0.2">
      <c r="A268" s="75"/>
      <c r="B268" s="75"/>
      <c r="C268" s="139"/>
      <c r="D268" s="139"/>
      <c r="E268" s="139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12.75" customHeight="1" x14ac:dyDescent="0.2">
      <c r="A269" s="75"/>
      <c r="B269" s="75"/>
      <c r="C269" s="139"/>
      <c r="D269" s="139"/>
      <c r="E269" s="139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12.75" customHeight="1" x14ac:dyDescent="0.2">
      <c r="A270" s="75"/>
      <c r="B270" s="75"/>
      <c r="C270" s="139"/>
      <c r="D270" s="139"/>
      <c r="E270" s="139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12.75" customHeight="1" x14ac:dyDescent="0.2">
      <c r="A271" s="75"/>
      <c r="B271" s="75"/>
      <c r="C271" s="139"/>
      <c r="D271" s="139"/>
      <c r="E271" s="139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12.75" customHeight="1" x14ac:dyDescent="0.2">
      <c r="A272" s="75"/>
      <c r="B272" s="75"/>
      <c r="C272" s="139"/>
      <c r="D272" s="139"/>
      <c r="E272" s="139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12.75" customHeight="1" x14ac:dyDescent="0.2">
      <c r="A273" s="75"/>
      <c r="B273" s="75"/>
      <c r="C273" s="139"/>
      <c r="D273" s="139"/>
      <c r="E273" s="139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12.75" customHeight="1" x14ac:dyDescent="0.2">
      <c r="A274" s="75"/>
      <c r="B274" s="75"/>
      <c r="C274" s="139"/>
      <c r="D274" s="139"/>
      <c r="E274" s="139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12.75" customHeight="1" x14ac:dyDescent="0.2">
      <c r="A275" s="75"/>
      <c r="B275" s="75"/>
      <c r="C275" s="139"/>
      <c r="D275" s="139"/>
      <c r="E275" s="139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12.75" customHeight="1" x14ac:dyDescent="0.2">
      <c r="A276" s="75"/>
      <c r="B276" s="75"/>
      <c r="C276" s="139"/>
      <c r="D276" s="139"/>
      <c r="E276" s="139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12.75" customHeight="1" x14ac:dyDescent="0.2">
      <c r="A277" s="75"/>
      <c r="B277" s="75"/>
      <c r="C277" s="139"/>
      <c r="D277" s="139"/>
      <c r="E277" s="139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12.75" customHeight="1" x14ac:dyDescent="0.2">
      <c r="A278" s="75"/>
      <c r="B278" s="75"/>
      <c r="C278" s="139"/>
      <c r="D278" s="139"/>
      <c r="E278" s="139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12.75" customHeight="1" x14ac:dyDescent="0.2">
      <c r="A279" s="75"/>
      <c r="B279" s="75"/>
      <c r="C279" s="139"/>
      <c r="D279" s="139"/>
      <c r="E279" s="139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12.75" customHeight="1" x14ac:dyDescent="0.2">
      <c r="A280" s="75"/>
      <c r="B280" s="75"/>
      <c r="C280" s="139"/>
      <c r="D280" s="139"/>
      <c r="E280" s="139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12.75" customHeight="1" x14ac:dyDescent="0.2">
      <c r="A281" s="75"/>
      <c r="B281" s="75"/>
      <c r="C281" s="139"/>
      <c r="D281" s="139"/>
      <c r="E281" s="139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12.75" customHeight="1" x14ac:dyDescent="0.2">
      <c r="A282" s="75"/>
      <c r="B282" s="75"/>
      <c r="C282" s="139"/>
      <c r="D282" s="139"/>
      <c r="E282" s="139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12.75" customHeight="1" x14ac:dyDescent="0.2">
      <c r="A283" s="75"/>
      <c r="B283" s="75"/>
      <c r="C283" s="139"/>
      <c r="D283" s="139"/>
      <c r="E283" s="139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2.75" customHeight="1" x14ac:dyDescent="0.2">
      <c r="A284" s="75"/>
      <c r="B284" s="75"/>
      <c r="C284" s="139"/>
      <c r="D284" s="139"/>
      <c r="E284" s="139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2.75" customHeight="1" x14ac:dyDescent="0.2">
      <c r="A285" s="75"/>
      <c r="B285" s="75"/>
      <c r="C285" s="139"/>
      <c r="D285" s="139"/>
      <c r="E285" s="139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12.75" customHeight="1" x14ac:dyDescent="0.2">
      <c r="A286" s="75"/>
      <c r="B286" s="75"/>
      <c r="C286" s="139"/>
      <c r="D286" s="139"/>
      <c r="E286" s="139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12.75" customHeight="1" x14ac:dyDescent="0.2">
      <c r="A287" s="75"/>
      <c r="B287" s="75"/>
      <c r="C287" s="139"/>
      <c r="D287" s="139"/>
      <c r="E287" s="139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12.75" customHeight="1" x14ac:dyDescent="0.2">
      <c r="A288" s="75"/>
      <c r="B288" s="75"/>
      <c r="C288" s="139"/>
      <c r="D288" s="139"/>
      <c r="E288" s="139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12.75" customHeight="1" x14ac:dyDescent="0.2">
      <c r="A289" s="75"/>
      <c r="B289" s="75"/>
      <c r="C289" s="139"/>
      <c r="D289" s="139"/>
      <c r="E289" s="139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12.75" customHeight="1" x14ac:dyDescent="0.2">
      <c r="A290" s="75"/>
      <c r="B290" s="75"/>
      <c r="C290" s="139"/>
      <c r="D290" s="139"/>
      <c r="E290" s="139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12.75" customHeight="1" x14ac:dyDescent="0.2">
      <c r="A291" s="75"/>
      <c r="B291" s="75"/>
      <c r="C291" s="139"/>
      <c r="D291" s="139"/>
      <c r="E291" s="139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12.75" customHeight="1" x14ac:dyDescent="0.2">
      <c r="A292" s="75"/>
      <c r="B292" s="75"/>
      <c r="C292" s="139"/>
      <c r="D292" s="139"/>
      <c r="E292" s="139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12.75" customHeight="1" x14ac:dyDescent="0.2">
      <c r="A293" s="75"/>
      <c r="B293" s="75"/>
      <c r="C293" s="139"/>
      <c r="D293" s="139"/>
      <c r="E293" s="139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12.75" customHeight="1" x14ac:dyDescent="0.2">
      <c r="A294" s="75"/>
      <c r="B294" s="75"/>
      <c r="C294" s="139"/>
      <c r="D294" s="139"/>
      <c r="E294" s="139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12.75" customHeight="1" x14ac:dyDescent="0.2">
      <c r="A295" s="75"/>
      <c r="B295" s="75"/>
      <c r="C295" s="139"/>
      <c r="D295" s="139"/>
      <c r="E295" s="139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12.75" customHeight="1" x14ac:dyDescent="0.2">
      <c r="A296" s="75"/>
      <c r="B296" s="75"/>
      <c r="C296" s="139"/>
      <c r="D296" s="139"/>
      <c r="E296" s="139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12.75" customHeight="1" x14ac:dyDescent="0.2">
      <c r="A297" s="75"/>
      <c r="B297" s="75"/>
      <c r="C297" s="139"/>
      <c r="D297" s="139"/>
      <c r="E297" s="139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12.75" customHeight="1" x14ac:dyDescent="0.2">
      <c r="A298" s="75"/>
      <c r="B298" s="75"/>
      <c r="C298" s="139"/>
      <c r="D298" s="139"/>
      <c r="E298" s="139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12.75" customHeight="1" x14ac:dyDescent="0.2">
      <c r="A299" s="75"/>
      <c r="B299" s="75"/>
      <c r="C299" s="139"/>
      <c r="D299" s="139"/>
      <c r="E299" s="139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12.75" customHeight="1" x14ac:dyDescent="0.2">
      <c r="A300" s="75"/>
      <c r="B300" s="75"/>
      <c r="C300" s="139"/>
      <c r="D300" s="139"/>
      <c r="E300" s="139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12.75" customHeight="1" x14ac:dyDescent="0.2">
      <c r="A301" s="75"/>
      <c r="B301" s="75"/>
      <c r="C301" s="139"/>
      <c r="D301" s="139"/>
      <c r="E301" s="139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12.75" customHeight="1" x14ac:dyDescent="0.2">
      <c r="A302" s="75"/>
      <c r="B302" s="75"/>
      <c r="C302" s="139"/>
      <c r="D302" s="139"/>
      <c r="E302" s="139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2.75" customHeight="1" x14ac:dyDescent="0.2">
      <c r="A303" s="75"/>
      <c r="B303" s="75"/>
      <c r="C303" s="139"/>
      <c r="D303" s="139"/>
      <c r="E303" s="139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2.75" customHeight="1" x14ac:dyDescent="0.2">
      <c r="A304" s="75"/>
      <c r="B304" s="75"/>
      <c r="C304" s="139"/>
      <c r="D304" s="139"/>
      <c r="E304" s="139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12.75" customHeight="1" x14ac:dyDescent="0.2">
      <c r="A305" s="75"/>
      <c r="B305" s="75"/>
      <c r="C305" s="139"/>
      <c r="D305" s="139"/>
      <c r="E305" s="139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12.75" customHeight="1" x14ac:dyDescent="0.2">
      <c r="A306" s="75"/>
      <c r="B306" s="75"/>
      <c r="C306" s="139"/>
      <c r="D306" s="139"/>
      <c r="E306" s="139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12.75" customHeight="1" x14ac:dyDescent="0.2">
      <c r="A307" s="75"/>
      <c r="B307" s="75"/>
      <c r="C307" s="139"/>
      <c r="D307" s="139"/>
      <c r="E307" s="139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12.75" customHeight="1" x14ac:dyDescent="0.2">
      <c r="A308" s="75"/>
      <c r="B308" s="75"/>
      <c r="C308" s="139"/>
      <c r="D308" s="139"/>
      <c r="E308" s="139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12.75" customHeight="1" x14ac:dyDescent="0.2">
      <c r="A309" s="75"/>
      <c r="B309" s="75"/>
      <c r="C309" s="139"/>
      <c r="D309" s="139"/>
      <c r="E309" s="139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12.75" customHeight="1" x14ac:dyDescent="0.2">
      <c r="A310" s="75"/>
      <c r="B310" s="75"/>
      <c r="C310" s="139"/>
      <c r="D310" s="139"/>
      <c r="E310" s="139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12.75" customHeight="1" x14ac:dyDescent="0.2">
      <c r="A311" s="75"/>
      <c r="B311" s="75"/>
      <c r="C311" s="139"/>
      <c r="D311" s="139"/>
      <c r="E311" s="139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12.75" customHeight="1" x14ac:dyDescent="0.2">
      <c r="A312" s="75"/>
      <c r="B312" s="75"/>
      <c r="C312" s="139"/>
      <c r="D312" s="139"/>
      <c r="E312" s="139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12.75" customHeight="1" x14ac:dyDescent="0.2">
      <c r="A313" s="75"/>
      <c r="B313" s="75"/>
      <c r="C313" s="139"/>
      <c r="D313" s="139"/>
      <c r="E313" s="139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12.75" customHeight="1" x14ac:dyDescent="0.2">
      <c r="A314" s="75"/>
      <c r="B314" s="75"/>
      <c r="C314" s="139"/>
      <c r="D314" s="139"/>
      <c r="E314" s="139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12.75" customHeight="1" x14ac:dyDescent="0.2">
      <c r="A315" s="75"/>
      <c r="B315" s="75"/>
      <c r="C315" s="139"/>
      <c r="D315" s="139"/>
      <c r="E315" s="139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12.75" customHeight="1" x14ac:dyDescent="0.2">
      <c r="A316" s="75"/>
      <c r="B316" s="75"/>
      <c r="C316" s="139"/>
      <c r="D316" s="139"/>
      <c r="E316" s="139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12.75" customHeight="1" x14ac:dyDescent="0.2">
      <c r="A317" s="75"/>
      <c r="B317" s="75"/>
      <c r="C317" s="139"/>
      <c r="D317" s="139"/>
      <c r="E317" s="139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12.75" customHeight="1" x14ac:dyDescent="0.2">
      <c r="A318" s="75"/>
      <c r="B318" s="75"/>
      <c r="C318" s="139"/>
      <c r="D318" s="139"/>
      <c r="E318" s="139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12.75" customHeight="1" x14ac:dyDescent="0.2">
      <c r="A319" s="75"/>
      <c r="B319" s="75"/>
      <c r="C319" s="139"/>
      <c r="D319" s="139"/>
      <c r="E319" s="139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12.75" customHeight="1" x14ac:dyDescent="0.2">
      <c r="A320" s="75"/>
      <c r="B320" s="75"/>
      <c r="C320" s="139"/>
      <c r="D320" s="139"/>
      <c r="E320" s="139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12.75" customHeight="1" x14ac:dyDescent="0.2">
      <c r="A321" s="75"/>
      <c r="B321" s="75"/>
      <c r="C321" s="139"/>
      <c r="D321" s="139"/>
      <c r="E321" s="139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12.75" customHeight="1" x14ac:dyDescent="0.2">
      <c r="A322" s="75"/>
      <c r="B322" s="75"/>
      <c r="C322" s="139"/>
      <c r="D322" s="139"/>
      <c r="E322" s="139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12.75" customHeight="1" x14ac:dyDescent="0.2">
      <c r="A323" s="75"/>
      <c r="B323" s="75"/>
      <c r="C323" s="139"/>
      <c r="D323" s="139"/>
      <c r="E323" s="139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12.75" customHeight="1" x14ac:dyDescent="0.2">
      <c r="A324" s="75"/>
      <c r="B324" s="75"/>
      <c r="C324" s="139"/>
      <c r="D324" s="139"/>
      <c r="E324" s="139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12.75" customHeight="1" x14ac:dyDescent="0.2">
      <c r="A325" s="75"/>
      <c r="B325" s="75"/>
      <c r="C325" s="139"/>
      <c r="D325" s="139"/>
      <c r="E325" s="139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12.75" customHeight="1" x14ac:dyDescent="0.2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12.75" customHeight="1" x14ac:dyDescent="0.2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12.75" customHeight="1" x14ac:dyDescent="0.2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12.75" customHeight="1" x14ac:dyDescent="0.2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12.75" customHeight="1" x14ac:dyDescent="0.2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12.75" customHeight="1" x14ac:dyDescent="0.2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12.75" customHeight="1" x14ac:dyDescent="0.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12.75" customHeight="1" x14ac:dyDescent="0.2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12.75" customHeight="1" x14ac:dyDescent="0.2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12.75" customHeight="1" x14ac:dyDescent="0.2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12.75" customHeight="1" x14ac:dyDescent="0.2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12.75" customHeight="1" x14ac:dyDescent="0.2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12.75" customHeight="1" x14ac:dyDescent="0.2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12.75" customHeight="1" x14ac:dyDescent="0.2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12.75" customHeight="1" x14ac:dyDescent="0.2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12.75" customHeight="1" x14ac:dyDescent="0.2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12.75" customHeight="1" x14ac:dyDescent="0.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12.75" customHeight="1" x14ac:dyDescent="0.2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12.75" customHeight="1" x14ac:dyDescent="0.2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12.75" customHeight="1" x14ac:dyDescent="0.2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12.75" customHeight="1" x14ac:dyDescent="0.2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12.75" customHeight="1" x14ac:dyDescent="0.2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12.75" customHeight="1" x14ac:dyDescent="0.2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12.75" customHeight="1" x14ac:dyDescent="0.2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12.75" customHeight="1" x14ac:dyDescent="0.2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12.75" customHeight="1" x14ac:dyDescent="0.2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12.75" customHeight="1" x14ac:dyDescent="0.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12.75" customHeight="1" x14ac:dyDescent="0.2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12.75" customHeight="1" x14ac:dyDescent="0.2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12.75" customHeight="1" x14ac:dyDescent="0.2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12.75" customHeight="1" x14ac:dyDescent="0.2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12.75" customHeight="1" x14ac:dyDescent="0.2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12.75" customHeight="1" x14ac:dyDescent="0.2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12.75" customHeight="1" x14ac:dyDescent="0.2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12.75" customHeight="1" x14ac:dyDescent="0.2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12.75" customHeight="1" x14ac:dyDescent="0.2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12.75" customHeight="1" x14ac:dyDescent="0.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12.75" customHeight="1" x14ac:dyDescent="0.2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12.75" customHeight="1" x14ac:dyDescent="0.2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12.75" customHeight="1" x14ac:dyDescent="0.2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12.75" customHeight="1" x14ac:dyDescent="0.2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12.75" customHeight="1" x14ac:dyDescent="0.2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12.75" customHeight="1" x14ac:dyDescent="0.2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12.75" customHeight="1" x14ac:dyDescent="0.2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12.75" customHeight="1" x14ac:dyDescent="0.2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12.75" customHeight="1" x14ac:dyDescent="0.2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12.75" customHeight="1" x14ac:dyDescent="0.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12.75" customHeight="1" x14ac:dyDescent="0.2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12.75" customHeight="1" x14ac:dyDescent="0.2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12.75" customHeight="1" x14ac:dyDescent="0.2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12.75" customHeight="1" x14ac:dyDescent="0.2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12.75" customHeight="1" x14ac:dyDescent="0.2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12.75" customHeight="1" x14ac:dyDescent="0.2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12.75" customHeight="1" x14ac:dyDescent="0.2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12.75" customHeight="1" x14ac:dyDescent="0.2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12.75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12.75" customHeight="1" x14ac:dyDescent="0.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12.75" customHeight="1" x14ac:dyDescent="0.2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12.75" customHeight="1" x14ac:dyDescent="0.2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12.75" customHeight="1" x14ac:dyDescent="0.2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12.75" customHeight="1" x14ac:dyDescent="0.2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12.75" customHeight="1" x14ac:dyDescent="0.2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12.75" customHeight="1" x14ac:dyDescent="0.2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12.75" customHeight="1" x14ac:dyDescent="0.2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12.75" customHeight="1" x14ac:dyDescent="0.2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12.75" customHeight="1" x14ac:dyDescent="0.2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12.75" customHeight="1" x14ac:dyDescent="0.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12.75" customHeight="1" x14ac:dyDescent="0.2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12.75" customHeight="1" x14ac:dyDescent="0.2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12.75" customHeight="1" x14ac:dyDescent="0.2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12.75" customHeight="1" x14ac:dyDescent="0.2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12.75" customHeight="1" x14ac:dyDescent="0.2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12.75" customHeight="1" x14ac:dyDescent="0.2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12.75" customHeight="1" x14ac:dyDescent="0.2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12.75" customHeight="1" x14ac:dyDescent="0.2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12.75" customHeight="1" x14ac:dyDescent="0.2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12.75" customHeight="1" x14ac:dyDescent="0.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12.75" customHeight="1" x14ac:dyDescent="0.2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12.75" customHeight="1" x14ac:dyDescent="0.2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12.75" customHeight="1" x14ac:dyDescent="0.2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12.75" customHeight="1" x14ac:dyDescent="0.2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12.75" customHeight="1" x14ac:dyDescent="0.2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12.75" customHeight="1" x14ac:dyDescent="0.2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12.75" customHeight="1" x14ac:dyDescent="0.2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12.75" customHeight="1" x14ac:dyDescent="0.2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12.75" customHeight="1" x14ac:dyDescent="0.2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12.75" customHeight="1" x14ac:dyDescent="0.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12.75" customHeight="1" x14ac:dyDescent="0.2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12.75" customHeight="1" x14ac:dyDescent="0.2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12.75" customHeight="1" x14ac:dyDescent="0.2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12.75" customHeight="1" x14ac:dyDescent="0.2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12.75" customHeight="1" x14ac:dyDescent="0.2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12.75" customHeight="1" x14ac:dyDescent="0.2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12.75" customHeight="1" x14ac:dyDescent="0.2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12.75" customHeight="1" x14ac:dyDescent="0.2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12.75" customHeight="1" x14ac:dyDescent="0.2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12.75" customHeight="1" x14ac:dyDescent="0.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12.75" customHeight="1" x14ac:dyDescent="0.2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12.75" customHeight="1" x14ac:dyDescent="0.2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12.75" customHeight="1" x14ac:dyDescent="0.2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12.75" customHeight="1" x14ac:dyDescent="0.2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12.75" customHeight="1" x14ac:dyDescent="0.2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12.75" customHeight="1" x14ac:dyDescent="0.2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12.75" customHeight="1" x14ac:dyDescent="0.2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12.75" customHeight="1" x14ac:dyDescent="0.2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12.75" customHeight="1" x14ac:dyDescent="0.2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12.75" customHeigh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12.75" customHeight="1" x14ac:dyDescent="0.2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12.75" customHeight="1" x14ac:dyDescent="0.2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12.75" customHeight="1" x14ac:dyDescent="0.2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12.75" customHeight="1" x14ac:dyDescent="0.2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12.75" customHeight="1" x14ac:dyDescent="0.2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12.75" customHeight="1" x14ac:dyDescent="0.2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12.75" customHeight="1" x14ac:dyDescent="0.2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12.75" customHeight="1" x14ac:dyDescent="0.2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12.75" customHeight="1" x14ac:dyDescent="0.2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12.75" customHeight="1" x14ac:dyDescent="0.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12.75" customHeight="1" x14ac:dyDescent="0.2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12.75" customHeight="1" x14ac:dyDescent="0.2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12.75" customHeight="1" x14ac:dyDescent="0.2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12.75" customHeight="1" x14ac:dyDescent="0.2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12.75" customHeight="1" x14ac:dyDescent="0.2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12.75" customHeight="1" x14ac:dyDescent="0.2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12.75" customHeight="1" x14ac:dyDescent="0.2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12.75" customHeight="1" x14ac:dyDescent="0.2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12.75" customHeight="1" x14ac:dyDescent="0.2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12.75" customHeight="1" x14ac:dyDescent="0.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12.75" customHeight="1" x14ac:dyDescent="0.2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12.75" customHeight="1" x14ac:dyDescent="0.2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12.75" customHeight="1" x14ac:dyDescent="0.2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12.75" customHeight="1" x14ac:dyDescent="0.2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12.75" customHeight="1" x14ac:dyDescent="0.2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12.75" customHeight="1" x14ac:dyDescent="0.2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12.75" customHeight="1" x14ac:dyDescent="0.2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12.75" customHeight="1" x14ac:dyDescent="0.2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12.75" customHeight="1" x14ac:dyDescent="0.2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12.75" customHeight="1" x14ac:dyDescent="0.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12.75" customHeight="1" x14ac:dyDescent="0.2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12.75" customHeight="1" x14ac:dyDescent="0.2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12.75" customHeight="1" x14ac:dyDescent="0.2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12.75" customHeight="1" x14ac:dyDescent="0.2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12.75" customHeight="1" x14ac:dyDescent="0.2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12.75" customHeight="1" x14ac:dyDescent="0.2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12.75" customHeight="1" x14ac:dyDescent="0.2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12.75" customHeight="1" x14ac:dyDescent="0.2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12.75" customHeight="1" x14ac:dyDescent="0.2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12.75" customHeight="1" x14ac:dyDescent="0.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12.75" customHeight="1" x14ac:dyDescent="0.2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12.75" customHeight="1" x14ac:dyDescent="0.2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12.75" customHeight="1" x14ac:dyDescent="0.2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12.75" customHeight="1" x14ac:dyDescent="0.2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12.75" customHeigh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12.75" customHeight="1" x14ac:dyDescent="0.2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12.75" customHeight="1" x14ac:dyDescent="0.2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12.75" customHeight="1" x14ac:dyDescent="0.2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12.75" customHeight="1" x14ac:dyDescent="0.2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12.75" customHeight="1" x14ac:dyDescent="0.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12.75" customHeight="1" x14ac:dyDescent="0.2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12.75" customHeight="1" x14ac:dyDescent="0.2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12.75" customHeight="1" x14ac:dyDescent="0.2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12.75" customHeight="1" x14ac:dyDescent="0.2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12.75" customHeight="1" x14ac:dyDescent="0.2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12.75" customHeight="1" x14ac:dyDescent="0.2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12.75" customHeight="1" x14ac:dyDescent="0.2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12.75" customHeight="1" x14ac:dyDescent="0.2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12.75" customHeight="1" x14ac:dyDescent="0.2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12.75" customHeight="1" x14ac:dyDescent="0.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12.75" customHeight="1" x14ac:dyDescent="0.2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12.75" customHeight="1" x14ac:dyDescent="0.2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12.75" customHeight="1" x14ac:dyDescent="0.2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12.75" customHeight="1" x14ac:dyDescent="0.2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12.75" customHeight="1" x14ac:dyDescent="0.2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12.75" customHeight="1" x14ac:dyDescent="0.2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12.75" customHeight="1" x14ac:dyDescent="0.2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12.75" customHeight="1" x14ac:dyDescent="0.2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12.75" customHeight="1" x14ac:dyDescent="0.2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12.75" customHeight="1" x14ac:dyDescent="0.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12.75" customHeight="1" x14ac:dyDescent="0.2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12.75" customHeight="1" x14ac:dyDescent="0.2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12.75" customHeight="1" x14ac:dyDescent="0.2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12.75" customHeight="1" x14ac:dyDescent="0.2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12.75" customHeight="1" x14ac:dyDescent="0.2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12.75" customHeight="1" x14ac:dyDescent="0.2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12.75" customHeight="1" x14ac:dyDescent="0.2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12.75" customHeight="1" x14ac:dyDescent="0.2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12.75" customHeight="1" x14ac:dyDescent="0.2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12.75" customHeight="1" x14ac:dyDescent="0.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12.75" customHeight="1" x14ac:dyDescent="0.2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12.75" customHeight="1" x14ac:dyDescent="0.2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12.75" customHeight="1" x14ac:dyDescent="0.2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12.75" customHeight="1" x14ac:dyDescent="0.2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12.75" customHeight="1" x14ac:dyDescent="0.2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12.75" customHeight="1" x14ac:dyDescent="0.2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12.75" customHeight="1" x14ac:dyDescent="0.2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12.75" customHeight="1" x14ac:dyDescent="0.2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12.75" customHeight="1" x14ac:dyDescent="0.2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12.75" customHeight="1" x14ac:dyDescent="0.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12.75" customHeight="1" x14ac:dyDescent="0.2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12.75" customHeight="1" x14ac:dyDescent="0.2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12.75" customHeight="1" x14ac:dyDescent="0.2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12.75" customHeight="1" x14ac:dyDescent="0.2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12.75" customHeight="1" x14ac:dyDescent="0.2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12.75" customHeight="1" x14ac:dyDescent="0.2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12.75" customHeight="1" x14ac:dyDescent="0.2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12.75" customHeight="1" x14ac:dyDescent="0.2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12.75" customHeight="1" x14ac:dyDescent="0.2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12.75" customHeight="1" x14ac:dyDescent="0.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12.75" customHeight="1" x14ac:dyDescent="0.2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12.75" customHeight="1" x14ac:dyDescent="0.2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12.75" customHeight="1" x14ac:dyDescent="0.2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12.75" customHeight="1" x14ac:dyDescent="0.2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12.75" customHeight="1" x14ac:dyDescent="0.2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12.75" customHeight="1" x14ac:dyDescent="0.2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12.75" customHeight="1" x14ac:dyDescent="0.2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12.75" customHeight="1" x14ac:dyDescent="0.2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12.75" customHeight="1" x14ac:dyDescent="0.2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12.75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12.75" customHeight="1" x14ac:dyDescent="0.2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12.75" customHeight="1" x14ac:dyDescent="0.2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12.75" customHeight="1" x14ac:dyDescent="0.2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12.75" customHeight="1" x14ac:dyDescent="0.2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12.75" customHeight="1" x14ac:dyDescent="0.2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12.75" customHeight="1" x14ac:dyDescent="0.2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12.75" customHeight="1" x14ac:dyDescent="0.2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12.75" customHeight="1" x14ac:dyDescent="0.2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12.75" customHeight="1" x14ac:dyDescent="0.2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12.75" customHeight="1" x14ac:dyDescent="0.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12.75" customHeight="1" x14ac:dyDescent="0.2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12.75" customHeight="1" x14ac:dyDescent="0.2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12.75" customHeight="1" x14ac:dyDescent="0.2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12.75" customHeight="1" x14ac:dyDescent="0.2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12.75" customHeigh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12.75" customHeight="1" x14ac:dyDescent="0.2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12.75" customHeight="1" x14ac:dyDescent="0.2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12.75" customHeight="1" x14ac:dyDescent="0.2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12.75" customHeight="1" x14ac:dyDescent="0.2">
      <c r="A561" s="75"/>
      <c r="B561" s="75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12.75" customHeight="1" x14ac:dyDescent="0.2">
      <c r="A562" s="75"/>
      <c r="B562" s="75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12.75" customHeight="1" x14ac:dyDescent="0.2">
      <c r="A563" s="75"/>
      <c r="B563" s="6"/>
      <c r="C563" s="126"/>
      <c r="D563" s="126"/>
      <c r="E563" s="126"/>
      <c r="F563" s="6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12.75" customHeight="1" x14ac:dyDescent="0.2">
      <c r="A564" s="75"/>
      <c r="B564" s="6"/>
      <c r="C564" s="126"/>
      <c r="D564" s="126"/>
      <c r="E564" s="126"/>
      <c r="F564" s="6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12.75" customHeight="1" x14ac:dyDescent="0.2">
      <c r="A565" s="75"/>
      <c r="B565" s="6"/>
      <c r="C565" s="126"/>
      <c r="D565" s="126"/>
      <c r="E565" s="126"/>
      <c r="F565" s="6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12.75" customHeight="1" x14ac:dyDescent="0.2">
      <c r="A566" s="75"/>
      <c r="B566" s="6"/>
      <c r="C566" s="126"/>
      <c r="D566" s="126"/>
      <c r="E566" s="126"/>
      <c r="F566" s="6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12.75" customHeight="1" x14ac:dyDescent="0.2">
      <c r="A567" s="75"/>
      <c r="B567" s="6"/>
      <c r="C567" s="126"/>
      <c r="D567" s="126"/>
      <c r="E567" s="126"/>
      <c r="F567" s="6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12.75" customHeight="1" x14ac:dyDescent="0.2">
      <c r="A568" s="75"/>
      <c r="B568" s="6"/>
      <c r="C568" s="126"/>
      <c r="D568" s="126"/>
      <c r="E568" s="126"/>
      <c r="F568" s="6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12.75" customHeight="1" x14ac:dyDescent="0.2">
      <c r="A569" s="75"/>
      <c r="B569" s="6"/>
      <c r="C569" s="126"/>
      <c r="D569" s="126"/>
      <c r="E569" s="126"/>
      <c r="F569" s="6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12.75" customHeight="1" x14ac:dyDescent="0.2">
      <c r="A570" s="75"/>
      <c r="B570" s="6"/>
      <c r="C570" s="126"/>
      <c r="D570" s="126"/>
      <c r="E570" s="126"/>
      <c r="F570" s="6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12.75" customHeight="1" x14ac:dyDescent="0.2">
      <c r="A571" s="75"/>
      <c r="B571" s="6"/>
      <c r="C571" s="126"/>
      <c r="D571" s="126"/>
      <c r="E571" s="126"/>
      <c r="F571" s="6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12.75" customHeight="1" x14ac:dyDescent="0.2">
      <c r="A572" s="75"/>
      <c r="B572" s="6"/>
      <c r="C572" s="126"/>
      <c r="D572" s="126"/>
      <c r="E572" s="126"/>
      <c r="F572" s="6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12.75" customHeight="1" x14ac:dyDescent="0.2">
      <c r="A573" s="75"/>
      <c r="B573" s="6"/>
      <c r="C573" s="126"/>
      <c r="D573" s="126"/>
      <c r="E573" s="126"/>
      <c r="F573" s="6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12.75" customHeight="1" x14ac:dyDescent="0.2">
      <c r="A574" s="75"/>
      <c r="B574" s="6"/>
      <c r="C574" s="126"/>
      <c r="D574" s="126"/>
      <c r="E574" s="126"/>
      <c r="F574" s="6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12.75" customHeight="1" x14ac:dyDescent="0.2">
      <c r="A575" s="75"/>
      <c r="B575" s="6"/>
      <c r="C575" s="126"/>
      <c r="D575" s="126"/>
      <c r="E575" s="126"/>
      <c r="F575" s="6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12.75" customHeight="1" x14ac:dyDescent="0.2">
      <c r="A576" s="75"/>
      <c r="B576" s="6"/>
      <c r="C576" s="126"/>
      <c r="D576" s="126"/>
      <c r="E576" s="126"/>
      <c r="F576" s="6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12.75" customHeight="1" x14ac:dyDescent="0.2">
      <c r="A577" s="75"/>
      <c r="B577" s="6"/>
      <c r="C577" s="126"/>
      <c r="D577" s="126"/>
      <c r="E577" s="126"/>
      <c r="F577" s="6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12.75" customHeight="1" x14ac:dyDescent="0.2">
      <c r="A578" s="75"/>
      <c r="B578" s="6"/>
      <c r="C578" s="126"/>
      <c r="D578" s="126"/>
      <c r="E578" s="126"/>
      <c r="F578" s="6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12.75" customHeight="1" x14ac:dyDescent="0.2">
      <c r="A579" s="75"/>
      <c r="B579" s="6"/>
      <c r="C579" s="126"/>
      <c r="D579" s="126"/>
      <c r="E579" s="126"/>
      <c r="F579" s="6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12.75" customHeight="1" x14ac:dyDescent="0.2">
      <c r="A580" s="75"/>
      <c r="B580" s="6"/>
      <c r="C580" s="126"/>
      <c r="D580" s="126"/>
      <c r="E580" s="126"/>
      <c r="F580" s="6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12.75" customHeight="1" x14ac:dyDescent="0.2">
      <c r="A581" s="75"/>
      <c r="B581" s="6"/>
      <c r="C581" s="126"/>
      <c r="D581" s="126"/>
      <c r="E581" s="126"/>
      <c r="F581" s="6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12.75" customHeight="1" x14ac:dyDescent="0.2">
      <c r="A582" s="75"/>
      <c r="B582" s="6"/>
      <c r="C582" s="126"/>
      <c r="D582" s="126"/>
      <c r="E582" s="126"/>
      <c r="F582" s="6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12.75" customHeight="1" x14ac:dyDescent="0.2">
      <c r="A583" s="75"/>
      <c r="B583" s="6"/>
      <c r="C583" s="126"/>
      <c r="D583" s="126"/>
      <c r="E583" s="126"/>
      <c r="F583" s="6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12.75" customHeight="1" x14ac:dyDescent="0.2">
      <c r="A584" s="75"/>
      <c r="B584" s="6"/>
      <c r="C584" s="126"/>
      <c r="D584" s="126"/>
      <c r="E584" s="126"/>
      <c r="F584" s="6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12.75" customHeight="1" x14ac:dyDescent="0.2">
      <c r="A585" s="75"/>
      <c r="B585" s="6"/>
      <c r="C585" s="126"/>
      <c r="D585" s="126"/>
      <c r="E585" s="126"/>
      <c r="F585" s="6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12.75" customHeight="1" x14ac:dyDescent="0.2">
      <c r="A586" s="75"/>
      <c r="B586" s="6"/>
      <c r="C586" s="126"/>
      <c r="D586" s="126"/>
      <c r="E586" s="126"/>
      <c r="F586" s="6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12.75" customHeight="1" x14ac:dyDescent="0.2">
      <c r="A587" s="75"/>
      <c r="B587" s="6"/>
      <c r="C587" s="126"/>
      <c r="D587" s="126"/>
      <c r="E587" s="126"/>
      <c r="F587" s="6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12.75" customHeight="1" x14ac:dyDescent="0.2">
      <c r="A588" s="75"/>
      <c r="B588" s="6"/>
      <c r="C588" s="126"/>
      <c r="D588" s="126"/>
      <c r="E588" s="126"/>
      <c r="F588" s="6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12.75" customHeight="1" x14ac:dyDescent="0.2">
      <c r="A589" s="75"/>
      <c r="B589" s="6"/>
      <c r="C589" s="126"/>
      <c r="D589" s="126"/>
      <c r="E589" s="126"/>
      <c r="F589" s="6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12.75" customHeight="1" x14ac:dyDescent="0.2">
      <c r="A590" s="75"/>
      <c r="B590" s="6"/>
      <c r="C590" s="126"/>
      <c r="D590" s="126"/>
      <c r="E590" s="126"/>
      <c r="F590" s="6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12.75" customHeight="1" x14ac:dyDescent="0.2">
      <c r="A591" s="75"/>
      <c r="B591" s="6"/>
      <c r="C591" s="126"/>
      <c r="D591" s="126"/>
      <c r="E591" s="126"/>
      <c r="F591" s="6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12.75" customHeight="1" x14ac:dyDescent="0.2">
      <c r="A592" s="75"/>
      <c r="B592" s="6"/>
      <c r="C592" s="126"/>
      <c r="D592" s="126"/>
      <c r="E592" s="126"/>
      <c r="F592" s="6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12.75" customHeight="1" x14ac:dyDescent="0.2">
      <c r="A593" s="75"/>
      <c r="B593" s="6"/>
      <c r="C593" s="126"/>
      <c r="D593" s="126"/>
      <c r="E593" s="126"/>
      <c r="F593" s="6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12.75" customHeight="1" x14ac:dyDescent="0.2">
      <c r="A594" s="75"/>
      <c r="B594" s="6"/>
      <c r="C594" s="126"/>
      <c r="D594" s="126"/>
      <c r="E594" s="126"/>
      <c r="F594" s="6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12.75" customHeight="1" x14ac:dyDescent="0.2">
      <c r="A595" s="75"/>
      <c r="B595" s="6"/>
      <c r="C595" s="126"/>
      <c r="D595" s="126"/>
      <c r="E595" s="126"/>
      <c r="F595" s="6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12.75" customHeight="1" x14ac:dyDescent="0.2">
      <c r="A596" s="75"/>
      <c r="B596" s="6"/>
      <c r="C596" s="126"/>
      <c r="D596" s="126"/>
      <c r="E596" s="126"/>
      <c r="F596" s="6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12.75" customHeight="1" x14ac:dyDescent="0.2">
      <c r="A597" s="75"/>
      <c r="B597" s="6"/>
      <c r="C597" s="126"/>
      <c r="D597" s="126"/>
      <c r="E597" s="126"/>
      <c r="F597" s="6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12.75" customHeight="1" x14ac:dyDescent="0.2">
      <c r="A598" s="75"/>
      <c r="B598" s="6"/>
      <c r="C598" s="126"/>
      <c r="D598" s="126"/>
      <c r="E598" s="126"/>
      <c r="F598" s="6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12.75" customHeight="1" x14ac:dyDescent="0.2">
      <c r="A599" s="75"/>
      <c r="B599" s="6"/>
      <c r="C599" s="126"/>
      <c r="D599" s="126"/>
      <c r="E599" s="126"/>
      <c r="F599" s="6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12.75" customHeight="1" x14ac:dyDescent="0.2">
      <c r="A600" s="75"/>
      <c r="B600" s="6"/>
      <c r="C600" s="126"/>
      <c r="D600" s="126"/>
      <c r="E600" s="126"/>
      <c r="F600" s="6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12.75" customHeight="1" x14ac:dyDescent="0.2">
      <c r="A601" s="75"/>
      <c r="B601" s="6"/>
      <c r="C601" s="126"/>
      <c r="D601" s="126"/>
      <c r="E601" s="126"/>
      <c r="F601" s="6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12.75" customHeight="1" x14ac:dyDescent="0.2">
      <c r="A602" s="75"/>
      <c r="B602" s="6"/>
      <c r="C602" s="126"/>
      <c r="D602" s="126"/>
      <c r="E602" s="126"/>
      <c r="F602" s="6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12.75" customHeight="1" x14ac:dyDescent="0.2">
      <c r="A603" s="75"/>
      <c r="B603" s="6"/>
      <c r="C603" s="126"/>
      <c r="D603" s="126"/>
      <c r="E603" s="126"/>
      <c r="F603" s="6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12.75" customHeight="1" x14ac:dyDescent="0.2">
      <c r="A604" s="75"/>
      <c r="B604" s="6"/>
      <c r="C604" s="126"/>
      <c r="D604" s="126"/>
      <c r="E604" s="126"/>
      <c r="F604" s="6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12.75" customHeight="1" x14ac:dyDescent="0.2">
      <c r="A605" s="75"/>
      <c r="B605" s="6"/>
      <c r="C605" s="126"/>
      <c r="D605" s="126"/>
      <c r="E605" s="126"/>
      <c r="F605" s="6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12.75" customHeight="1" x14ac:dyDescent="0.2">
      <c r="A606" s="75"/>
      <c r="B606" s="6"/>
      <c r="C606" s="126"/>
      <c r="D606" s="126"/>
      <c r="E606" s="126"/>
      <c r="F606" s="6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12.75" customHeight="1" x14ac:dyDescent="0.2">
      <c r="A607" s="75"/>
      <c r="B607" s="6"/>
      <c r="C607" s="126"/>
      <c r="D607" s="126"/>
      <c r="E607" s="126"/>
      <c r="F607" s="6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12.75" customHeight="1" x14ac:dyDescent="0.2">
      <c r="A608" s="75"/>
      <c r="B608" s="6"/>
      <c r="C608" s="126"/>
      <c r="D608" s="126"/>
      <c r="E608" s="126"/>
      <c r="F608" s="6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12.75" customHeight="1" x14ac:dyDescent="0.2">
      <c r="A609" s="75"/>
      <c r="B609" s="6"/>
      <c r="C609" s="126"/>
      <c r="D609" s="126"/>
      <c r="E609" s="126"/>
      <c r="F609" s="6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12.75" customHeight="1" x14ac:dyDescent="0.2">
      <c r="A610" s="75"/>
      <c r="B610" s="6"/>
      <c r="C610" s="126"/>
      <c r="D610" s="126"/>
      <c r="E610" s="126"/>
      <c r="F610" s="6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12.75" customHeight="1" x14ac:dyDescent="0.2">
      <c r="A611" s="75"/>
      <c r="B611" s="6"/>
      <c r="C611" s="126"/>
      <c r="D611" s="126"/>
      <c r="E611" s="126"/>
      <c r="F611" s="6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12.75" customHeight="1" x14ac:dyDescent="0.2">
      <c r="A612" s="75"/>
      <c r="B612" s="6"/>
      <c r="C612" s="126"/>
      <c r="D612" s="126"/>
      <c r="E612" s="126"/>
      <c r="F612" s="6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12.75" customHeight="1" x14ac:dyDescent="0.2">
      <c r="A613" s="75"/>
      <c r="B613" s="6"/>
      <c r="C613" s="126"/>
      <c r="D613" s="126"/>
      <c r="E613" s="126"/>
      <c r="F613" s="6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12.75" customHeight="1" x14ac:dyDescent="0.2">
      <c r="A614" s="75"/>
      <c r="B614" s="6"/>
      <c r="C614" s="126"/>
      <c r="D614" s="126"/>
      <c r="E614" s="126"/>
      <c r="F614" s="6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12.75" customHeight="1" x14ac:dyDescent="0.2">
      <c r="A615" s="75"/>
      <c r="B615" s="6"/>
      <c r="C615" s="126"/>
      <c r="D615" s="126"/>
      <c r="E615" s="126"/>
      <c r="F615" s="6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12.75" customHeight="1" x14ac:dyDescent="0.2">
      <c r="A616" s="75"/>
      <c r="B616" s="6"/>
      <c r="C616" s="126"/>
      <c r="D616" s="126"/>
      <c r="E616" s="126"/>
      <c r="F616" s="6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12.75" customHeight="1" x14ac:dyDescent="0.2">
      <c r="A617" s="75"/>
      <c r="B617" s="6"/>
      <c r="C617" s="126"/>
      <c r="D617" s="126"/>
      <c r="E617" s="126"/>
      <c r="F617" s="6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12.75" customHeight="1" x14ac:dyDescent="0.2">
      <c r="A618" s="75"/>
      <c r="B618" s="6"/>
      <c r="C618" s="126"/>
      <c r="D618" s="126"/>
      <c r="E618" s="126"/>
      <c r="F618" s="6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12.75" customHeight="1" x14ac:dyDescent="0.2">
      <c r="A619" s="75"/>
      <c r="B619" s="6"/>
      <c r="C619" s="126"/>
      <c r="D619" s="126"/>
      <c r="E619" s="126"/>
      <c r="F619" s="6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12.75" customHeight="1" x14ac:dyDescent="0.2">
      <c r="A620" s="75"/>
      <c r="B620" s="6"/>
      <c r="C620" s="126"/>
      <c r="D620" s="126"/>
      <c r="E620" s="126"/>
      <c r="F620" s="6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12.75" customHeight="1" x14ac:dyDescent="0.2">
      <c r="A621" s="75"/>
      <c r="B621" s="6"/>
      <c r="C621" s="126"/>
      <c r="D621" s="126"/>
      <c r="E621" s="126"/>
      <c r="F621" s="6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12.75" customHeight="1" x14ac:dyDescent="0.2">
      <c r="A622" s="75"/>
      <c r="B622" s="6"/>
      <c r="C622" s="126"/>
      <c r="D622" s="126"/>
      <c r="E622" s="126"/>
      <c r="F622" s="6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12.75" customHeight="1" x14ac:dyDescent="0.2">
      <c r="A623" s="75"/>
      <c r="B623" s="6"/>
      <c r="C623" s="126"/>
      <c r="D623" s="126"/>
      <c r="E623" s="126"/>
      <c r="F623" s="6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12.75" customHeight="1" x14ac:dyDescent="0.2">
      <c r="A624" s="75"/>
      <c r="B624" s="6"/>
      <c r="C624" s="126"/>
      <c r="D624" s="126"/>
      <c r="E624" s="126"/>
      <c r="F624" s="6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12.75" customHeight="1" x14ac:dyDescent="0.2">
      <c r="A625" s="75"/>
      <c r="B625" s="6"/>
      <c r="C625" s="126"/>
      <c r="D625" s="126"/>
      <c r="E625" s="126"/>
      <c r="F625" s="6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12.75" customHeight="1" x14ac:dyDescent="0.2">
      <c r="A626" s="75"/>
      <c r="B626" s="6"/>
      <c r="C626" s="126"/>
      <c r="D626" s="126"/>
      <c r="E626" s="126"/>
      <c r="F626" s="6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12.75" customHeight="1" x14ac:dyDescent="0.2">
      <c r="A627" s="75"/>
      <c r="B627" s="6"/>
      <c r="C627" s="126"/>
      <c r="D627" s="126"/>
      <c r="E627" s="126"/>
      <c r="F627" s="6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12.75" customHeight="1" x14ac:dyDescent="0.2">
      <c r="A628" s="75"/>
      <c r="B628" s="6"/>
      <c r="C628" s="126"/>
      <c r="D628" s="126"/>
      <c r="E628" s="126"/>
      <c r="F628" s="6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12.75" customHeight="1" x14ac:dyDescent="0.2">
      <c r="A629" s="75"/>
      <c r="B629" s="6"/>
      <c r="C629" s="126"/>
      <c r="D629" s="126"/>
      <c r="E629" s="126"/>
      <c r="F629" s="6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12.75" customHeight="1" x14ac:dyDescent="0.2">
      <c r="A630" s="75"/>
      <c r="B630" s="6"/>
      <c r="C630" s="126"/>
      <c r="D630" s="126"/>
      <c r="E630" s="126"/>
      <c r="F630" s="6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12.75" customHeight="1" x14ac:dyDescent="0.2">
      <c r="A631" s="75"/>
      <c r="B631" s="6"/>
      <c r="C631" s="126"/>
      <c r="D631" s="126"/>
      <c r="E631" s="126"/>
      <c r="F631" s="6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12.75" customHeight="1" x14ac:dyDescent="0.2">
      <c r="A632" s="75"/>
      <c r="B632" s="6"/>
      <c r="C632" s="126"/>
      <c r="D632" s="126"/>
      <c r="E632" s="126"/>
      <c r="F632" s="6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12.75" customHeight="1" x14ac:dyDescent="0.2">
      <c r="A633" s="75"/>
      <c r="B633" s="6"/>
      <c r="C633" s="126"/>
      <c r="D633" s="126"/>
      <c r="E633" s="126"/>
      <c r="F633" s="6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12.75" customHeight="1" x14ac:dyDescent="0.2">
      <c r="A634" s="75"/>
      <c r="B634" s="6"/>
      <c r="C634" s="126"/>
      <c r="D634" s="126"/>
      <c r="E634" s="126"/>
      <c r="F634" s="6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12.75" customHeight="1" x14ac:dyDescent="0.2">
      <c r="A635" s="75"/>
      <c r="B635" s="6"/>
      <c r="C635" s="126"/>
      <c r="D635" s="126"/>
      <c r="E635" s="126"/>
      <c r="F635" s="6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12.75" customHeight="1" x14ac:dyDescent="0.2">
      <c r="A636" s="75"/>
      <c r="B636" s="6"/>
      <c r="C636" s="126"/>
      <c r="D636" s="126"/>
      <c r="E636" s="126"/>
      <c r="F636" s="6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12.75" customHeight="1" x14ac:dyDescent="0.2">
      <c r="A637" s="75"/>
      <c r="B637" s="6"/>
      <c r="C637" s="126"/>
      <c r="D637" s="126"/>
      <c r="E637" s="126"/>
      <c r="F637" s="6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12.75" customHeight="1" x14ac:dyDescent="0.2">
      <c r="A638" s="75"/>
      <c r="B638" s="6"/>
      <c r="C638" s="126"/>
      <c r="D638" s="126"/>
      <c r="E638" s="126"/>
      <c r="F638" s="6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12.75" customHeight="1" x14ac:dyDescent="0.2">
      <c r="A639" s="75"/>
      <c r="B639" s="6"/>
      <c r="C639" s="126"/>
      <c r="D639" s="126"/>
      <c r="E639" s="126"/>
      <c r="F639" s="6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12.75" customHeight="1" x14ac:dyDescent="0.2">
      <c r="A640" s="75"/>
      <c r="B640" s="6"/>
      <c r="C640" s="126"/>
      <c r="D640" s="126"/>
      <c r="E640" s="126"/>
      <c r="F640" s="6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12.75" customHeight="1" x14ac:dyDescent="0.2">
      <c r="A641" s="75"/>
      <c r="B641" s="6"/>
      <c r="C641" s="126"/>
      <c r="D641" s="126"/>
      <c r="E641" s="126"/>
      <c r="F641" s="6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12.75" customHeight="1" x14ac:dyDescent="0.2">
      <c r="A642" s="75"/>
      <c r="B642" s="6"/>
      <c r="C642" s="126"/>
      <c r="D642" s="126"/>
      <c r="E642" s="126"/>
      <c r="F642" s="6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12.75" customHeight="1" x14ac:dyDescent="0.2">
      <c r="A643" s="75"/>
      <c r="B643" s="6"/>
      <c r="C643" s="126"/>
      <c r="D643" s="126"/>
      <c r="E643" s="126"/>
      <c r="F643" s="6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12.75" customHeight="1" x14ac:dyDescent="0.2">
      <c r="A644" s="75"/>
      <c r="B644" s="6"/>
      <c r="C644" s="126"/>
      <c r="D644" s="126"/>
      <c r="E644" s="126"/>
      <c r="F644" s="6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12.75" customHeight="1" x14ac:dyDescent="0.2">
      <c r="A645" s="75"/>
      <c r="B645" s="6"/>
      <c r="C645" s="126"/>
      <c r="D645" s="126"/>
      <c r="E645" s="126"/>
      <c r="F645" s="6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12.75" customHeight="1" x14ac:dyDescent="0.2">
      <c r="A646" s="75"/>
      <c r="B646" s="6"/>
      <c r="C646" s="126"/>
      <c r="D646" s="126"/>
      <c r="E646" s="126"/>
      <c r="F646" s="6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12.75" customHeight="1" x14ac:dyDescent="0.2">
      <c r="A647" s="75"/>
      <c r="B647" s="6"/>
      <c r="C647" s="126"/>
      <c r="D647" s="126"/>
      <c r="E647" s="126"/>
      <c r="F647" s="6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12.75" customHeight="1" x14ac:dyDescent="0.2">
      <c r="A648" s="75"/>
      <c r="B648" s="6"/>
      <c r="C648" s="126"/>
      <c r="D648" s="126"/>
      <c r="E648" s="126"/>
      <c r="F648" s="6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12.75" customHeight="1" x14ac:dyDescent="0.2">
      <c r="A649" s="75"/>
      <c r="B649" s="6"/>
      <c r="C649" s="126"/>
      <c r="D649" s="126"/>
      <c r="E649" s="126"/>
      <c r="F649" s="6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12.75" customHeight="1" x14ac:dyDescent="0.2">
      <c r="A650" s="75"/>
      <c r="B650" s="6"/>
      <c r="C650" s="126"/>
      <c r="D650" s="126"/>
      <c r="E650" s="126"/>
      <c r="F650" s="6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12.75" customHeight="1" x14ac:dyDescent="0.2">
      <c r="A651" s="75"/>
      <c r="B651" s="6"/>
      <c r="C651" s="126"/>
      <c r="D651" s="126"/>
      <c r="E651" s="126"/>
      <c r="F651" s="6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12.75" customHeight="1" x14ac:dyDescent="0.2">
      <c r="A652" s="75"/>
      <c r="B652" s="6"/>
      <c r="C652" s="126"/>
      <c r="D652" s="126"/>
      <c r="E652" s="126"/>
      <c r="F652" s="6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12.75" customHeight="1" x14ac:dyDescent="0.2">
      <c r="A653" s="75"/>
      <c r="B653" s="6"/>
      <c r="C653" s="126"/>
      <c r="D653" s="126"/>
      <c r="E653" s="126"/>
      <c r="F653" s="6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12.75" customHeight="1" x14ac:dyDescent="0.2">
      <c r="A654" s="75"/>
      <c r="B654" s="6"/>
      <c r="C654" s="126"/>
      <c r="D654" s="126"/>
      <c r="E654" s="126"/>
      <c r="F654" s="6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12.75" customHeight="1" x14ac:dyDescent="0.2">
      <c r="A655" s="75"/>
      <c r="B655" s="6"/>
      <c r="C655" s="126"/>
      <c r="D655" s="126"/>
      <c r="E655" s="126"/>
      <c r="F655" s="6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12.75" customHeight="1" x14ac:dyDescent="0.2">
      <c r="A656" s="75"/>
      <c r="B656" s="6"/>
      <c r="C656" s="126"/>
      <c r="D656" s="126"/>
      <c r="E656" s="126"/>
      <c r="F656" s="6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12.75" customHeight="1" x14ac:dyDescent="0.2">
      <c r="A657" s="75"/>
      <c r="B657" s="6"/>
      <c r="C657" s="126"/>
      <c r="D657" s="126"/>
      <c r="E657" s="126"/>
      <c r="F657" s="6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12.75" customHeight="1" x14ac:dyDescent="0.2">
      <c r="A658" s="75"/>
      <c r="B658" s="6"/>
      <c r="C658" s="126"/>
      <c r="D658" s="126"/>
      <c r="E658" s="126"/>
      <c r="F658" s="6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12.75" customHeight="1" x14ac:dyDescent="0.2">
      <c r="A659" s="75"/>
      <c r="B659" s="6"/>
      <c r="C659" s="126"/>
      <c r="D659" s="126"/>
      <c r="E659" s="126"/>
      <c r="F659" s="6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12.75" customHeight="1" x14ac:dyDescent="0.2">
      <c r="A660" s="75"/>
      <c r="B660" s="6"/>
      <c r="C660" s="126"/>
      <c r="D660" s="126"/>
      <c r="E660" s="126"/>
      <c r="F660" s="6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12.75" customHeight="1" x14ac:dyDescent="0.2">
      <c r="A661" s="75"/>
      <c r="B661" s="6"/>
      <c r="C661" s="126"/>
      <c r="D661" s="126"/>
      <c r="E661" s="126"/>
      <c r="F661" s="6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12.75" customHeight="1" x14ac:dyDescent="0.2">
      <c r="A662" s="75"/>
      <c r="B662" s="6"/>
      <c r="C662" s="126"/>
      <c r="D662" s="126"/>
      <c r="E662" s="126"/>
      <c r="F662" s="6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12.75" customHeight="1" x14ac:dyDescent="0.2">
      <c r="A663" s="75"/>
      <c r="B663" s="6"/>
      <c r="C663" s="126"/>
      <c r="D663" s="126"/>
      <c r="E663" s="126"/>
      <c r="F663" s="6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12.75" customHeight="1" x14ac:dyDescent="0.2">
      <c r="A664" s="75"/>
      <c r="B664" s="6"/>
      <c r="C664" s="126"/>
      <c r="D664" s="126"/>
      <c r="E664" s="126"/>
      <c r="F664" s="6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12.75" customHeight="1" x14ac:dyDescent="0.2">
      <c r="A665" s="75"/>
      <c r="B665" s="6"/>
      <c r="C665" s="126"/>
      <c r="D665" s="126"/>
      <c r="E665" s="126"/>
      <c r="F665" s="6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12.75" customHeight="1" x14ac:dyDescent="0.2">
      <c r="A666" s="75"/>
      <c r="B666" s="6"/>
      <c r="C666" s="126"/>
      <c r="D666" s="126"/>
      <c r="E666" s="126"/>
      <c r="F666" s="6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12.75" customHeight="1" x14ac:dyDescent="0.2">
      <c r="A667" s="75"/>
      <c r="B667" s="6"/>
      <c r="C667" s="126"/>
      <c r="D667" s="126"/>
      <c r="E667" s="126"/>
      <c r="F667" s="6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12.75" customHeight="1" x14ac:dyDescent="0.2">
      <c r="A668" s="75"/>
      <c r="B668" s="6"/>
      <c r="C668" s="126"/>
      <c r="D668" s="126"/>
      <c r="E668" s="126"/>
      <c r="F668" s="6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12.75" customHeight="1" x14ac:dyDescent="0.2">
      <c r="A669" s="75"/>
      <c r="B669" s="6"/>
      <c r="C669" s="126"/>
      <c r="D669" s="126"/>
      <c r="E669" s="126"/>
      <c r="F669" s="6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12.75" customHeight="1" x14ac:dyDescent="0.2">
      <c r="A670" s="75"/>
      <c r="B670" s="6"/>
      <c r="C670" s="126"/>
      <c r="D670" s="126"/>
      <c r="E670" s="126"/>
      <c r="F670" s="6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12.75" customHeight="1" x14ac:dyDescent="0.2">
      <c r="A671" s="75"/>
      <c r="B671" s="6"/>
      <c r="C671" s="126"/>
      <c r="D671" s="126"/>
      <c r="E671" s="126"/>
      <c r="F671" s="6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12.75" customHeight="1" x14ac:dyDescent="0.2">
      <c r="A672" s="75"/>
      <c r="B672" s="6"/>
      <c r="C672" s="126"/>
      <c r="D672" s="126"/>
      <c r="E672" s="126"/>
      <c r="F672" s="6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12.75" customHeight="1" x14ac:dyDescent="0.2">
      <c r="A673" s="75"/>
      <c r="B673" s="6"/>
      <c r="C673" s="126"/>
      <c r="D673" s="126"/>
      <c r="E673" s="126"/>
      <c r="F673" s="6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12.75" customHeight="1" x14ac:dyDescent="0.2">
      <c r="A674" s="75"/>
      <c r="B674" s="6"/>
      <c r="C674" s="126"/>
      <c r="D674" s="126"/>
      <c r="E674" s="126"/>
      <c r="F674" s="6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12.75" customHeight="1" x14ac:dyDescent="0.2">
      <c r="A675" s="75"/>
      <c r="B675" s="6"/>
      <c r="C675" s="126"/>
      <c r="D675" s="126"/>
      <c r="E675" s="126"/>
      <c r="F675" s="6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12.75" customHeight="1" x14ac:dyDescent="0.2">
      <c r="A676" s="75"/>
      <c r="B676" s="6"/>
      <c r="C676" s="126"/>
      <c r="D676" s="126"/>
      <c r="E676" s="126"/>
      <c r="F676" s="6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12.75" customHeight="1" x14ac:dyDescent="0.2">
      <c r="A677" s="75"/>
      <c r="B677" s="6"/>
      <c r="C677" s="126"/>
      <c r="D677" s="126"/>
      <c r="E677" s="126"/>
      <c r="F677" s="6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12.75" customHeight="1" x14ac:dyDescent="0.2">
      <c r="A678" s="75"/>
      <c r="B678" s="6"/>
      <c r="C678" s="126"/>
      <c r="D678" s="126"/>
      <c r="E678" s="126"/>
      <c r="F678" s="6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12.75" customHeight="1" x14ac:dyDescent="0.2">
      <c r="A679" s="75"/>
      <c r="B679" s="6"/>
      <c r="C679" s="126"/>
      <c r="D679" s="126"/>
      <c r="E679" s="126"/>
      <c r="F679" s="6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12.75" customHeight="1" x14ac:dyDescent="0.2">
      <c r="A680" s="75"/>
      <c r="B680" s="6"/>
      <c r="C680" s="126"/>
      <c r="D680" s="126"/>
      <c r="E680" s="126"/>
      <c r="F680" s="6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12.75" customHeight="1" x14ac:dyDescent="0.2">
      <c r="A681" s="75"/>
      <c r="B681" s="6"/>
      <c r="C681" s="126"/>
      <c r="D681" s="126"/>
      <c r="E681" s="126"/>
      <c r="F681" s="6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12.75" customHeight="1" x14ac:dyDescent="0.2">
      <c r="A682" s="75"/>
      <c r="B682" s="6"/>
      <c r="C682" s="126"/>
      <c r="D682" s="126"/>
      <c r="E682" s="126"/>
      <c r="F682" s="6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12.75" customHeight="1" x14ac:dyDescent="0.2">
      <c r="A683" s="75"/>
      <c r="B683" s="6"/>
      <c r="C683" s="126"/>
      <c r="D683" s="126"/>
      <c r="E683" s="126"/>
      <c r="F683" s="6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12.75" customHeight="1" x14ac:dyDescent="0.2">
      <c r="A684" s="75"/>
      <c r="B684" s="6"/>
      <c r="C684" s="126"/>
      <c r="D684" s="126"/>
      <c r="E684" s="126"/>
      <c r="F684" s="6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12.75" customHeight="1" x14ac:dyDescent="0.2">
      <c r="A685" s="75"/>
      <c r="B685" s="6"/>
      <c r="C685" s="126"/>
      <c r="D685" s="126"/>
      <c r="E685" s="126"/>
      <c r="F685" s="6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12.75" customHeight="1" x14ac:dyDescent="0.2">
      <c r="A686" s="75"/>
      <c r="B686" s="6"/>
      <c r="C686" s="126"/>
      <c r="D686" s="126"/>
      <c r="E686" s="126"/>
      <c r="F686" s="6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12.75" customHeight="1" x14ac:dyDescent="0.2">
      <c r="A687" s="75"/>
      <c r="B687" s="6"/>
      <c r="C687" s="126"/>
      <c r="D687" s="126"/>
      <c r="E687" s="126"/>
      <c r="F687" s="6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12.75" customHeight="1" x14ac:dyDescent="0.2">
      <c r="A688" s="75"/>
      <c r="B688" s="6"/>
      <c r="C688" s="126"/>
      <c r="D688" s="126"/>
      <c r="E688" s="126"/>
      <c r="F688" s="6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12.75" customHeight="1" x14ac:dyDescent="0.2">
      <c r="A689" s="75"/>
      <c r="B689" s="6"/>
      <c r="C689" s="126"/>
      <c r="D689" s="126"/>
      <c r="E689" s="126"/>
      <c r="F689" s="6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12.75" customHeight="1" x14ac:dyDescent="0.2">
      <c r="A690" s="75"/>
      <c r="B690" s="6"/>
      <c r="C690" s="126"/>
      <c r="D690" s="126"/>
      <c r="E690" s="126"/>
      <c r="F690" s="6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12.75" customHeight="1" x14ac:dyDescent="0.2">
      <c r="A691" s="75"/>
      <c r="B691" s="6"/>
      <c r="C691" s="126"/>
      <c r="D691" s="126"/>
      <c r="E691" s="126"/>
      <c r="F691" s="6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12.75" customHeight="1" x14ac:dyDescent="0.2">
      <c r="A692" s="75"/>
      <c r="B692" s="6"/>
      <c r="C692" s="126"/>
      <c r="D692" s="126"/>
      <c r="E692" s="126"/>
      <c r="F692" s="6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12.75" customHeight="1" x14ac:dyDescent="0.2">
      <c r="A693" s="75"/>
      <c r="B693" s="6"/>
      <c r="C693" s="126"/>
      <c r="D693" s="126"/>
      <c r="E693" s="126"/>
      <c r="F693" s="6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12.75" customHeight="1" x14ac:dyDescent="0.2">
      <c r="A694" s="75"/>
      <c r="B694" s="6"/>
      <c r="C694" s="126"/>
      <c r="D694" s="126"/>
      <c r="E694" s="126"/>
      <c r="F694" s="6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12.75" customHeight="1" x14ac:dyDescent="0.2">
      <c r="A695" s="75"/>
      <c r="B695" s="6"/>
      <c r="C695" s="126"/>
      <c r="D695" s="126"/>
      <c r="E695" s="126"/>
      <c r="F695" s="6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12.75" customHeight="1" x14ac:dyDescent="0.2">
      <c r="A696" s="75"/>
      <c r="B696" s="6"/>
      <c r="C696" s="126"/>
      <c r="D696" s="126"/>
      <c r="E696" s="126"/>
      <c r="F696" s="6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12.75" customHeight="1" x14ac:dyDescent="0.2">
      <c r="A697" s="75"/>
      <c r="B697" s="6"/>
      <c r="C697" s="126"/>
      <c r="D697" s="126"/>
      <c r="E697" s="126"/>
      <c r="F697" s="6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12.75" customHeight="1" x14ac:dyDescent="0.2">
      <c r="A698" s="75"/>
      <c r="B698" s="6"/>
      <c r="C698" s="126"/>
      <c r="D698" s="126"/>
      <c r="E698" s="126"/>
      <c r="F698" s="6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12.75" customHeight="1" x14ac:dyDescent="0.2">
      <c r="A699" s="75"/>
      <c r="B699" s="6"/>
      <c r="C699" s="126"/>
      <c r="D699" s="126"/>
      <c r="E699" s="126"/>
      <c r="F699" s="6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12.75" customHeight="1" x14ac:dyDescent="0.2">
      <c r="A700" s="75"/>
      <c r="B700" s="6"/>
      <c r="C700" s="126"/>
      <c r="D700" s="126"/>
      <c r="E700" s="126"/>
      <c r="F700" s="6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12.75" customHeight="1" x14ac:dyDescent="0.2">
      <c r="A701" s="75"/>
      <c r="B701" s="6"/>
      <c r="C701" s="126"/>
      <c r="D701" s="126"/>
      <c r="E701" s="126"/>
      <c r="F701" s="6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12.75" customHeight="1" x14ac:dyDescent="0.2">
      <c r="A702" s="75"/>
      <c r="B702" s="6"/>
      <c r="C702" s="126"/>
      <c r="D702" s="126"/>
      <c r="E702" s="126"/>
      <c r="F702" s="6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12.75" customHeight="1" x14ac:dyDescent="0.2">
      <c r="A703" s="75"/>
      <c r="B703" s="6"/>
      <c r="C703" s="126"/>
      <c r="D703" s="126"/>
      <c r="E703" s="126"/>
      <c r="F703" s="6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12.75" customHeight="1" x14ac:dyDescent="0.2">
      <c r="A704" s="75"/>
      <c r="B704" s="6"/>
      <c r="C704" s="126"/>
      <c r="D704" s="126"/>
      <c r="E704" s="126"/>
      <c r="F704" s="6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12.75" customHeight="1" x14ac:dyDescent="0.2">
      <c r="A705" s="75"/>
      <c r="B705" s="6"/>
      <c r="C705" s="126"/>
      <c r="D705" s="126"/>
      <c r="E705" s="126"/>
      <c r="F705" s="6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12.75" customHeight="1" x14ac:dyDescent="0.2">
      <c r="A706" s="75"/>
      <c r="B706" s="6"/>
      <c r="C706" s="126"/>
      <c r="D706" s="126"/>
      <c r="E706" s="126"/>
      <c r="F706" s="6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12.75" customHeight="1" x14ac:dyDescent="0.2">
      <c r="A707" s="75"/>
      <c r="B707" s="6"/>
      <c r="C707" s="126"/>
      <c r="D707" s="126"/>
      <c r="E707" s="126"/>
      <c r="F707" s="6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12.75" customHeight="1" x14ac:dyDescent="0.2">
      <c r="A708" s="75"/>
      <c r="B708" s="6"/>
      <c r="C708" s="126"/>
      <c r="D708" s="126"/>
      <c r="E708" s="126"/>
      <c r="F708" s="6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12.75" customHeight="1" x14ac:dyDescent="0.2">
      <c r="A709" s="75"/>
      <c r="B709" s="6"/>
      <c r="C709" s="126"/>
      <c r="D709" s="126"/>
      <c r="E709" s="126"/>
      <c r="F709" s="6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12.75" customHeight="1" x14ac:dyDescent="0.2">
      <c r="A710" s="75"/>
      <c r="B710" s="6"/>
      <c r="C710" s="126"/>
      <c r="D710" s="126"/>
      <c r="E710" s="126"/>
      <c r="F710" s="6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12.75" customHeight="1" x14ac:dyDescent="0.2">
      <c r="A711" s="75"/>
      <c r="B711" s="6"/>
      <c r="C711" s="126"/>
      <c r="D711" s="126"/>
      <c r="E711" s="126"/>
      <c r="F711" s="6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12.75" customHeight="1" x14ac:dyDescent="0.2">
      <c r="A712" s="75"/>
      <c r="B712" s="6"/>
      <c r="C712" s="126"/>
      <c r="D712" s="126"/>
      <c r="E712" s="126"/>
      <c r="F712" s="6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12.75" customHeight="1" x14ac:dyDescent="0.2">
      <c r="A713" s="75"/>
      <c r="B713" s="6"/>
      <c r="C713" s="126"/>
      <c r="D713" s="126"/>
      <c r="E713" s="126"/>
      <c r="F713" s="6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12.75" customHeight="1" x14ac:dyDescent="0.2">
      <c r="A714" s="75"/>
      <c r="B714" s="6"/>
      <c r="C714" s="126"/>
      <c r="D714" s="126"/>
      <c r="E714" s="126"/>
      <c r="F714" s="6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12.75" customHeight="1" x14ac:dyDescent="0.2">
      <c r="A715" s="75"/>
      <c r="B715" s="6"/>
      <c r="C715" s="126"/>
      <c r="D715" s="126"/>
      <c r="E715" s="126"/>
      <c r="F715" s="6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12.75" customHeight="1" x14ac:dyDescent="0.2">
      <c r="A716" s="75"/>
      <c r="B716" s="6"/>
      <c r="C716" s="126"/>
      <c r="D716" s="126"/>
      <c r="E716" s="126"/>
      <c r="F716" s="6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12.75" customHeight="1" x14ac:dyDescent="0.2">
      <c r="A717" s="75"/>
      <c r="B717" s="6"/>
      <c r="C717" s="126"/>
      <c r="D717" s="126"/>
      <c r="E717" s="126"/>
      <c r="F717" s="6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12.75" customHeight="1" x14ac:dyDescent="0.2">
      <c r="A718" s="75"/>
      <c r="B718" s="6"/>
      <c r="C718" s="126"/>
      <c r="D718" s="126"/>
      <c r="E718" s="126"/>
      <c r="F718" s="6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12.75" customHeight="1" x14ac:dyDescent="0.2">
      <c r="A719" s="75"/>
      <c r="B719" s="6"/>
      <c r="C719" s="126"/>
      <c r="D719" s="126"/>
      <c r="E719" s="126"/>
      <c r="F719" s="6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12.75" customHeight="1" x14ac:dyDescent="0.2">
      <c r="A720" s="75"/>
      <c r="B720" s="6"/>
      <c r="C720" s="126"/>
      <c r="D720" s="126"/>
      <c r="E720" s="126"/>
      <c r="F720" s="6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12.75" customHeight="1" x14ac:dyDescent="0.2">
      <c r="A721" s="75"/>
      <c r="B721" s="6"/>
      <c r="C721" s="126"/>
      <c r="D721" s="126"/>
      <c r="E721" s="126"/>
      <c r="F721" s="6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12.75" customHeight="1" x14ac:dyDescent="0.2">
      <c r="A722" s="75"/>
      <c r="B722" s="6"/>
      <c r="C722" s="126"/>
      <c r="D722" s="126"/>
      <c r="E722" s="126"/>
      <c r="F722" s="6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12.75" customHeight="1" x14ac:dyDescent="0.2">
      <c r="A723" s="75"/>
      <c r="B723" s="6"/>
      <c r="C723" s="126"/>
      <c r="D723" s="126"/>
      <c r="E723" s="126"/>
      <c r="F723" s="6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12.75" customHeight="1" x14ac:dyDescent="0.2">
      <c r="A724" s="75"/>
      <c r="B724" s="6"/>
      <c r="C724" s="126"/>
      <c r="D724" s="126"/>
      <c r="E724" s="126"/>
      <c r="F724" s="6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12.75" customHeight="1" x14ac:dyDescent="0.2">
      <c r="A725" s="75"/>
      <c r="B725" s="6"/>
      <c r="C725" s="126"/>
      <c r="D725" s="126"/>
      <c r="E725" s="126"/>
      <c r="F725" s="6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12.75" customHeight="1" x14ac:dyDescent="0.2">
      <c r="A726" s="75"/>
      <c r="B726" s="6"/>
      <c r="C726" s="126"/>
      <c r="D726" s="126"/>
      <c r="E726" s="126"/>
      <c r="F726" s="6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12.75" customHeight="1" x14ac:dyDescent="0.2">
      <c r="A727" s="75"/>
      <c r="B727" s="6"/>
      <c r="C727" s="126"/>
      <c r="D727" s="126"/>
      <c r="E727" s="126"/>
      <c r="F727" s="6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12.75" customHeight="1" x14ac:dyDescent="0.2">
      <c r="A728" s="75"/>
      <c r="B728" s="6"/>
      <c r="C728" s="126"/>
      <c r="D728" s="126"/>
      <c r="E728" s="126"/>
      <c r="F728" s="6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12.75" customHeight="1" x14ac:dyDescent="0.2">
      <c r="A729" s="75"/>
      <c r="B729" s="6"/>
      <c r="C729" s="126"/>
      <c r="D729" s="126"/>
      <c r="E729" s="126"/>
      <c r="F729" s="6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12.75" customHeight="1" x14ac:dyDescent="0.2">
      <c r="A730" s="75"/>
      <c r="B730" s="6"/>
      <c r="C730" s="126"/>
      <c r="D730" s="126"/>
      <c r="E730" s="126"/>
      <c r="F730" s="6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12.75" customHeight="1" x14ac:dyDescent="0.2">
      <c r="A731" s="75"/>
      <c r="B731" s="6"/>
      <c r="C731" s="126"/>
      <c r="D731" s="126"/>
      <c r="E731" s="126"/>
      <c r="F731" s="6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12.75" customHeight="1" x14ac:dyDescent="0.2">
      <c r="A732" s="75"/>
      <c r="B732" s="6"/>
      <c r="C732" s="126"/>
      <c r="D732" s="126"/>
      <c r="E732" s="126"/>
      <c r="F732" s="6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12.75" customHeight="1" x14ac:dyDescent="0.2">
      <c r="A733" s="75"/>
      <c r="B733" s="6"/>
      <c r="C733" s="126"/>
      <c r="D733" s="126"/>
      <c r="E733" s="126"/>
      <c r="F733" s="6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12.75" customHeight="1" x14ac:dyDescent="0.2">
      <c r="A734" s="75"/>
      <c r="B734" s="6"/>
      <c r="C734" s="126"/>
      <c r="D734" s="126"/>
      <c r="E734" s="126"/>
      <c r="F734" s="6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12.75" customHeight="1" x14ac:dyDescent="0.2">
      <c r="A735" s="75"/>
      <c r="B735" s="6"/>
      <c r="C735" s="126"/>
      <c r="D735" s="126"/>
      <c r="E735" s="126"/>
      <c r="F735" s="6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12.75" customHeight="1" x14ac:dyDescent="0.2">
      <c r="A736" s="75"/>
      <c r="B736" s="6"/>
      <c r="C736" s="126"/>
      <c r="D736" s="126"/>
      <c r="E736" s="126"/>
      <c r="F736" s="6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12.75" customHeight="1" x14ac:dyDescent="0.2">
      <c r="A737" s="75"/>
      <c r="B737" s="6"/>
      <c r="C737" s="126"/>
      <c r="D737" s="126"/>
      <c r="E737" s="126"/>
      <c r="F737" s="6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12.75" customHeight="1" x14ac:dyDescent="0.2">
      <c r="A738" s="75"/>
      <c r="B738" s="6"/>
      <c r="C738" s="126"/>
      <c r="D738" s="126"/>
      <c r="E738" s="126"/>
      <c r="F738" s="6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12.75" customHeight="1" x14ac:dyDescent="0.2">
      <c r="A739" s="75"/>
      <c r="B739" s="6"/>
      <c r="C739" s="126"/>
      <c r="D739" s="126"/>
      <c r="E739" s="126"/>
      <c r="F739" s="6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12.75" customHeight="1" x14ac:dyDescent="0.2">
      <c r="A740" s="75"/>
      <c r="B740" s="6"/>
      <c r="C740" s="126"/>
      <c r="D740" s="126"/>
      <c r="E740" s="126"/>
      <c r="F740" s="6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12.75" customHeight="1" x14ac:dyDescent="0.2">
      <c r="A741" s="75"/>
      <c r="B741" s="6"/>
      <c r="C741" s="126"/>
      <c r="D741" s="126"/>
      <c r="E741" s="126"/>
      <c r="F741" s="6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12.75" customHeight="1" x14ac:dyDescent="0.2">
      <c r="A742" s="75"/>
      <c r="B742" s="6"/>
      <c r="C742" s="126"/>
      <c r="D742" s="126"/>
      <c r="E742" s="126"/>
      <c r="F742" s="6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12.75" customHeight="1" x14ac:dyDescent="0.2">
      <c r="A743" s="75"/>
      <c r="B743" s="6"/>
      <c r="C743" s="126"/>
      <c r="D743" s="126"/>
      <c r="E743" s="126"/>
      <c r="F743" s="6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12.75" customHeight="1" x14ac:dyDescent="0.2">
      <c r="A744" s="75"/>
      <c r="B744" s="6"/>
      <c r="C744" s="126"/>
      <c r="D744" s="126"/>
      <c r="E744" s="126"/>
      <c r="F744" s="6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12.75" customHeight="1" x14ac:dyDescent="0.2">
      <c r="A745" s="75"/>
      <c r="B745" s="6"/>
      <c r="C745" s="126"/>
      <c r="D745" s="126"/>
      <c r="E745" s="126"/>
      <c r="F745" s="6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12.75" customHeight="1" x14ac:dyDescent="0.2">
      <c r="A746" s="75"/>
      <c r="B746" s="6"/>
      <c r="C746" s="126"/>
      <c r="D746" s="126"/>
      <c r="E746" s="126"/>
      <c r="F746" s="6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12.75" customHeight="1" x14ac:dyDescent="0.2">
      <c r="A747" s="75"/>
      <c r="B747" s="6"/>
      <c r="C747" s="126"/>
      <c r="D747" s="126"/>
      <c r="E747" s="126"/>
      <c r="F747" s="6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12.75" customHeight="1" x14ac:dyDescent="0.2">
      <c r="A748" s="75"/>
      <c r="B748" s="6"/>
      <c r="C748" s="126"/>
      <c r="D748" s="126"/>
      <c r="E748" s="126"/>
      <c r="F748" s="6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12.75" customHeight="1" x14ac:dyDescent="0.2">
      <c r="A749" s="75"/>
      <c r="B749" s="6"/>
      <c r="C749" s="126"/>
      <c r="D749" s="126"/>
      <c r="E749" s="126"/>
      <c r="F749" s="6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12.75" customHeight="1" x14ac:dyDescent="0.2">
      <c r="A750" s="75"/>
      <c r="B750" s="6"/>
      <c r="C750" s="126"/>
      <c r="D750" s="126"/>
      <c r="E750" s="126"/>
      <c r="F750" s="6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12.75" customHeight="1" x14ac:dyDescent="0.2">
      <c r="A751" s="75"/>
      <c r="B751" s="6"/>
      <c r="C751" s="126"/>
      <c r="D751" s="126"/>
      <c r="E751" s="126"/>
      <c r="F751" s="6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12.75" customHeight="1" x14ac:dyDescent="0.2">
      <c r="A752" s="75"/>
      <c r="B752" s="6"/>
      <c r="C752" s="126"/>
      <c r="D752" s="126"/>
      <c r="E752" s="126"/>
      <c r="F752" s="6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12.75" customHeight="1" x14ac:dyDescent="0.2">
      <c r="A753" s="75"/>
      <c r="B753" s="6"/>
      <c r="C753" s="126"/>
      <c r="D753" s="126"/>
      <c r="E753" s="126"/>
      <c r="F753" s="6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12.75" customHeight="1" x14ac:dyDescent="0.2">
      <c r="A754" s="75"/>
      <c r="B754" s="6"/>
      <c r="C754" s="126"/>
      <c r="D754" s="126"/>
      <c r="E754" s="126"/>
      <c r="F754" s="6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12.75" customHeight="1" x14ac:dyDescent="0.2">
      <c r="A755" s="75"/>
      <c r="B755" s="6"/>
      <c r="C755" s="126"/>
      <c r="D755" s="126"/>
      <c r="E755" s="126"/>
      <c r="F755" s="6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12.75" customHeight="1" x14ac:dyDescent="0.2">
      <c r="A756" s="75"/>
      <c r="B756" s="6"/>
      <c r="C756" s="126"/>
      <c r="D756" s="126"/>
      <c r="E756" s="126"/>
      <c r="F756" s="6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12.75" customHeight="1" x14ac:dyDescent="0.2">
      <c r="A757" s="75"/>
      <c r="B757" s="6"/>
      <c r="C757" s="126"/>
      <c r="D757" s="126"/>
      <c r="E757" s="126"/>
      <c r="F757" s="6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12.75" customHeight="1" x14ac:dyDescent="0.2">
      <c r="A758" s="75"/>
      <c r="B758" s="6"/>
      <c r="C758" s="126"/>
      <c r="D758" s="126"/>
      <c r="E758" s="126"/>
      <c r="F758" s="6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12.75" customHeight="1" x14ac:dyDescent="0.2">
      <c r="A759" s="75"/>
      <c r="B759" s="6"/>
      <c r="C759" s="126"/>
      <c r="D759" s="126"/>
      <c r="E759" s="126"/>
      <c r="F759" s="6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12.75" customHeight="1" x14ac:dyDescent="0.2">
      <c r="A760" s="75"/>
      <c r="B760" s="6"/>
      <c r="C760" s="126"/>
      <c r="D760" s="126"/>
      <c r="E760" s="126"/>
      <c r="F760" s="6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12.75" customHeight="1" x14ac:dyDescent="0.2">
      <c r="A761" s="75"/>
      <c r="B761" s="6"/>
      <c r="C761" s="126"/>
      <c r="D761" s="126"/>
      <c r="E761" s="126"/>
      <c r="F761" s="6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12.75" customHeight="1" x14ac:dyDescent="0.2">
      <c r="A762" s="75"/>
      <c r="B762" s="6"/>
      <c r="C762" s="126"/>
      <c r="D762" s="126"/>
      <c r="E762" s="126"/>
      <c r="F762" s="6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12.75" customHeight="1" x14ac:dyDescent="0.2">
      <c r="A763" s="75"/>
      <c r="B763" s="6"/>
      <c r="C763" s="126"/>
      <c r="D763" s="126"/>
      <c r="E763" s="126"/>
      <c r="F763" s="6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12.75" customHeight="1" x14ac:dyDescent="0.2">
      <c r="A764" s="75"/>
      <c r="B764" s="6"/>
      <c r="C764" s="126"/>
      <c r="D764" s="126"/>
      <c r="E764" s="126"/>
      <c r="F764" s="6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12.75" customHeight="1" x14ac:dyDescent="0.2">
      <c r="A765" s="75"/>
      <c r="B765" s="6"/>
      <c r="C765" s="126"/>
      <c r="D765" s="126"/>
      <c r="E765" s="126"/>
      <c r="F765" s="6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12.75" customHeight="1" x14ac:dyDescent="0.2">
      <c r="A766" s="75"/>
      <c r="B766" s="6"/>
      <c r="C766" s="126"/>
      <c r="D766" s="126"/>
      <c r="E766" s="126"/>
      <c r="F766" s="6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12.75" customHeight="1" x14ac:dyDescent="0.2">
      <c r="A767" s="75"/>
      <c r="B767" s="6"/>
      <c r="C767" s="126"/>
      <c r="D767" s="126"/>
      <c r="E767" s="126"/>
      <c r="F767" s="6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12.75" customHeight="1" x14ac:dyDescent="0.2">
      <c r="A768" s="75"/>
      <c r="B768" s="6"/>
      <c r="C768" s="126"/>
      <c r="D768" s="126"/>
      <c r="E768" s="126"/>
      <c r="F768" s="6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12.75" customHeight="1" x14ac:dyDescent="0.2">
      <c r="A769" s="75"/>
      <c r="B769" s="6"/>
      <c r="C769" s="126"/>
      <c r="D769" s="126"/>
      <c r="E769" s="126"/>
      <c r="F769" s="6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12.75" customHeight="1" x14ac:dyDescent="0.2">
      <c r="A770" s="75"/>
      <c r="B770" s="6"/>
      <c r="C770" s="126"/>
      <c r="D770" s="126"/>
      <c r="E770" s="126"/>
      <c r="F770" s="6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12.75" customHeight="1" x14ac:dyDescent="0.2">
      <c r="A771" s="75"/>
      <c r="B771" s="6"/>
      <c r="C771" s="126"/>
      <c r="D771" s="126"/>
      <c r="E771" s="126"/>
      <c r="F771" s="6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12.75" customHeight="1" x14ac:dyDescent="0.2">
      <c r="A772" s="75"/>
      <c r="B772" s="6"/>
      <c r="C772" s="126"/>
      <c r="D772" s="126"/>
      <c r="E772" s="126"/>
      <c r="F772" s="6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12.75" customHeight="1" x14ac:dyDescent="0.2">
      <c r="A773" s="75"/>
      <c r="B773" s="6"/>
      <c r="C773" s="126"/>
      <c r="D773" s="126"/>
      <c r="E773" s="126"/>
      <c r="F773" s="6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12.75" customHeight="1" x14ac:dyDescent="0.2">
      <c r="A774" s="75"/>
      <c r="B774" s="6"/>
      <c r="C774" s="126"/>
      <c r="D774" s="126"/>
      <c r="E774" s="126"/>
      <c r="F774" s="6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12.75" customHeight="1" x14ac:dyDescent="0.2">
      <c r="A775" s="75"/>
      <c r="B775" s="6"/>
      <c r="C775" s="126"/>
      <c r="D775" s="126"/>
      <c r="E775" s="126"/>
      <c r="F775" s="6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12.75" customHeight="1" x14ac:dyDescent="0.2">
      <c r="A776" s="75"/>
      <c r="B776" s="6"/>
      <c r="C776" s="126"/>
      <c r="D776" s="126"/>
      <c r="E776" s="126"/>
      <c r="F776" s="6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12.75" customHeight="1" x14ac:dyDescent="0.2">
      <c r="A777" s="75"/>
      <c r="B777" s="6"/>
      <c r="C777" s="126"/>
      <c r="D777" s="126"/>
      <c r="E777" s="126"/>
      <c r="F777" s="6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12.75" customHeight="1" x14ac:dyDescent="0.2">
      <c r="A778" s="75"/>
      <c r="B778" s="6"/>
      <c r="C778" s="126"/>
      <c r="D778" s="126"/>
      <c r="E778" s="126"/>
      <c r="F778" s="6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12.75" customHeight="1" x14ac:dyDescent="0.2">
      <c r="A779" s="75"/>
      <c r="B779" s="6"/>
      <c r="C779" s="126"/>
      <c r="D779" s="126"/>
      <c r="E779" s="126"/>
      <c r="F779" s="6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12.75" customHeight="1" x14ac:dyDescent="0.2">
      <c r="A780" s="75"/>
      <c r="B780" s="6"/>
      <c r="C780" s="126"/>
      <c r="D780" s="126"/>
      <c r="E780" s="126"/>
      <c r="F780" s="6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12.75" customHeight="1" x14ac:dyDescent="0.2">
      <c r="A781" s="75"/>
      <c r="B781" s="6"/>
      <c r="C781" s="126"/>
      <c r="D781" s="126"/>
      <c r="E781" s="126"/>
      <c r="F781" s="6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12.75" customHeight="1" x14ac:dyDescent="0.2">
      <c r="A782" s="75"/>
      <c r="B782" s="6"/>
      <c r="C782" s="126"/>
      <c r="D782" s="126"/>
      <c r="E782" s="126"/>
      <c r="F782" s="6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12.75" customHeight="1" x14ac:dyDescent="0.2">
      <c r="A783" s="75"/>
      <c r="B783" s="6"/>
      <c r="C783" s="126"/>
      <c r="D783" s="126"/>
      <c r="E783" s="126"/>
      <c r="F783" s="6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12.75" customHeight="1" x14ac:dyDescent="0.2">
      <c r="A784" s="75"/>
      <c r="B784" s="6"/>
      <c r="C784" s="126"/>
      <c r="D784" s="126"/>
      <c r="E784" s="126"/>
      <c r="F784" s="6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12.75" customHeight="1" x14ac:dyDescent="0.2">
      <c r="A785" s="75"/>
      <c r="B785" s="6"/>
      <c r="C785" s="126"/>
      <c r="D785" s="126"/>
      <c r="E785" s="126"/>
      <c r="F785" s="6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12.75" customHeight="1" x14ac:dyDescent="0.2">
      <c r="A786" s="75"/>
      <c r="B786" s="6"/>
      <c r="C786" s="126"/>
      <c r="D786" s="126"/>
      <c r="E786" s="126"/>
      <c r="F786" s="6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12.75" customHeight="1" x14ac:dyDescent="0.2">
      <c r="A787" s="75"/>
      <c r="B787" s="6"/>
      <c r="C787" s="126"/>
      <c r="D787" s="126"/>
      <c r="E787" s="126"/>
      <c r="F787" s="6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12.75" customHeight="1" x14ac:dyDescent="0.2">
      <c r="A788" s="75"/>
      <c r="B788" s="6"/>
      <c r="C788" s="126"/>
      <c r="D788" s="126"/>
      <c r="E788" s="126"/>
      <c r="F788" s="6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12.75" customHeight="1" x14ac:dyDescent="0.2">
      <c r="A789" s="75"/>
      <c r="B789" s="6"/>
      <c r="C789" s="126"/>
      <c r="D789" s="126"/>
      <c r="E789" s="126"/>
      <c r="F789" s="6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12.75" customHeight="1" x14ac:dyDescent="0.2">
      <c r="A790" s="75"/>
      <c r="B790" s="6"/>
      <c r="C790" s="126"/>
      <c r="D790" s="126"/>
      <c r="E790" s="126"/>
      <c r="F790" s="6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12.75" customHeight="1" x14ac:dyDescent="0.2">
      <c r="A791" s="75"/>
      <c r="B791" s="6"/>
      <c r="C791" s="126"/>
      <c r="D791" s="126"/>
      <c r="E791" s="126"/>
      <c r="F791" s="6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12.75" customHeight="1" x14ac:dyDescent="0.2">
      <c r="A792" s="75"/>
      <c r="B792" s="6"/>
      <c r="C792" s="126"/>
      <c r="D792" s="126"/>
      <c r="E792" s="126"/>
      <c r="F792" s="6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12.75" customHeight="1" x14ac:dyDescent="0.2">
      <c r="A793" s="75"/>
      <c r="B793" s="6"/>
      <c r="C793" s="126"/>
      <c r="D793" s="126"/>
      <c r="E793" s="126"/>
      <c r="F793" s="6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12.75" customHeight="1" x14ac:dyDescent="0.2">
      <c r="A794" s="75"/>
      <c r="B794" s="6"/>
      <c r="C794" s="126"/>
      <c r="D794" s="126"/>
      <c r="E794" s="126"/>
      <c r="F794" s="6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12.75" customHeight="1" x14ac:dyDescent="0.2">
      <c r="A795" s="75"/>
      <c r="B795" s="6"/>
      <c r="C795" s="126"/>
      <c r="D795" s="126"/>
      <c r="E795" s="126"/>
      <c r="F795" s="6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12.75" customHeight="1" x14ac:dyDescent="0.2">
      <c r="A796" s="75"/>
      <c r="B796" s="6"/>
      <c r="C796" s="126"/>
      <c r="D796" s="126"/>
      <c r="E796" s="126"/>
      <c r="F796" s="6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12.75" customHeight="1" x14ac:dyDescent="0.2">
      <c r="A797" s="75"/>
      <c r="B797" s="6"/>
      <c r="C797" s="126"/>
      <c r="D797" s="126"/>
      <c r="E797" s="126"/>
      <c r="F797" s="6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12.75" customHeight="1" x14ac:dyDescent="0.2">
      <c r="A798" s="75"/>
      <c r="B798" s="6"/>
      <c r="C798" s="126"/>
      <c r="D798" s="126"/>
      <c r="E798" s="126"/>
      <c r="F798" s="6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12.75" customHeight="1" x14ac:dyDescent="0.2">
      <c r="A799" s="75"/>
      <c r="B799" s="6"/>
      <c r="C799" s="126"/>
      <c r="D799" s="126"/>
      <c r="E799" s="126"/>
      <c r="F799" s="6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12.75" customHeight="1" x14ac:dyDescent="0.2">
      <c r="A800" s="75"/>
      <c r="B800" s="6"/>
      <c r="C800" s="126"/>
      <c r="D800" s="126"/>
      <c r="E800" s="126"/>
      <c r="F800" s="6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12.75" customHeight="1" x14ac:dyDescent="0.2">
      <c r="A801" s="75"/>
      <c r="B801" s="6"/>
      <c r="C801" s="126"/>
      <c r="D801" s="126"/>
      <c r="E801" s="126"/>
      <c r="F801" s="6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12.75" customHeight="1" x14ac:dyDescent="0.2">
      <c r="A802" s="75"/>
      <c r="B802" s="6"/>
      <c r="C802" s="126"/>
      <c r="D802" s="126"/>
      <c r="E802" s="126"/>
      <c r="F802" s="6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12.75" customHeight="1" x14ac:dyDescent="0.2">
      <c r="A803" s="75"/>
      <c r="B803" s="6"/>
      <c r="C803" s="126"/>
      <c r="D803" s="126"/>
      <c r="E803" s="126"/>
      <c r="F803" s="6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12.75" customHeight="1" x14ac:dyDescent="0.2">
      <c r="A804" s="75"/>
      <c r="B804" s="6"/>
      <c r="C804" s="126"/>
      <c r="D804" s="126"/>
      <c r="E804" s="126"/>
      <c r="F804" s="6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12.75" customHeight="1" x14ac:dyDescent="0.2">
      <c r="A805" s="75"/>
      <c r="B805" s="6"/>
      <c r="C805" s="126"/>
      <c r="D805" s="126"/>
      <c r="E805" s="126"/>
      <c r="F805" s="6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12.75" customHeight="1" x14ac:dyDescent="0.2">
      <c r="A806" s="75"/>
      <c r="B806" s="6"/>
      <c r="C806" s="126"/>
      <c r="D806" s="126"/>
      <c r="E806" s="126"/>
      <c r="F806" s="6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12.75" customHeight="1" x14ac:dyDescent="0.2">
      <c r="A807" s="75"/>
      <c r="B807" s="6"/>
      <c r="C807" s="126"/>
      <c r="D807" s="126"/>
      <c r="E807" s="126"/>
      <c r="F807" s="6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12.75" customHeight="1" x14ac:dyDescent="0.2">
      <c r="A808" s="75"/>
      <c r="B808" s="6"/>
      <c r="C808" s="126"/>
      <c r="D808" s="126"/>
      <c r="E808" s="126"/>
      <c r="F808" s="6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12.75" customHeight="1" x14ac:dyDescent="0.2">
      <c r="A809" s="75"/>
      <c r="B809" s="6"/>
      <c r="C809" s="126"/>
      <c r="D809" s="126"/>
      <c r="E809" s="126"/>
      <c r="F809" s="6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12.75" customHeight="1" x14ac:dyDescent="0.2">
      <c r="A810" s="75"/>
      <c r="B810" s="6"/>
      <c r="C810" s="126"/>
      <c r="D810" s="126"/>
      <c r="E810" s="126"/>
      <c r="F810" s="6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12.75" customHeight="1" x14ac:dyDescent="0.2">
      <c r="A811" s="75"/>
      <c r="B811" s="6"/>
      <c r="C811" s="126"/>
      <c r="D811" s="126"/>
      <c r="E811" s="126"/>
      <c r="F811" s="6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12.75" customHeight="1" x14ac:dyDescent="0.2">
      <c r="A812" s="75"/>
      <c r="B812" s="6"/>
      <c r="C812" s="126"/>
      <c r="D812" s="126"/>
      <c r="E812" s="126"/>
      <c r="F812" s="6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12.75" customHeight="1" x14ac:dyDescent="0.2">
      <c r="A813" s="75"/>
      <c r="B813" s="6"/>
      <c r="C813" s="126"/>
      <c r="D813" s="126"/>
      <c r="E813" s="126"/>
      <c r="F813" s="6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12.75" customHeight="1" x14ac:dyDescent="0.2">
      <c r="A814" s="75"/>
      <c r="B814" s="6"/>
      <c r="C814" s="126"/>
      <c r="D814" s="126"/>
      <c r="E814" s="126"/>
      <c r="F814" s="6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12.75" customHeight="1" x14ac:dyDescent="0.2">
      <c r="A815" s="75"/>
      <c r="B815" s="6"/>
      <c r="C815" s="126"/>
      <c r="D815" s="126"/>
      <c r="E815" s="126"/>
      <c r="F815" s="6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12.75" customHeight="1" x14ac:dyDescent="0.2">
      <c r="A816" s="75"/>
      <c r="B816" s="6"/>
      <c r="C816" s="126"/>
      <c r="D816" s="126"/>
      <c r="E816" s="126"/>
      <c r="F816" s="6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12.75" customHeight="1" x14ac:dyDescent="0.2">
      <c r="A817" s="75"/>
      <c r="B817" s="6"/>
      <c r="C817" s="126"/>
      <c r="D817" s="126"/>
      <c r="E817" s="126"/>
      <c r="F817" s="6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12.75" customHeight="1" x14ac:dyDescent="0.2">
      <c r="A818" s="75"/>
      <c r="B818" s="6"/>
      <c r="C818" s="126"/>
      <c r="D818" s="126"/>
      <c r="E818" s="126"/>
      <c r="F818" s="6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12.75" customHeight="1" x14ac:dyDescent="0.2">
      <c r="A819" s="75"/>
      <c r="B819" s="6"/>
      <c r="C819" s="126"/>
      <c r="D819" s="126"/>
      <c r="E819" s="126"/>
      <c r="F819" s="6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12.75" customHeight="1" x14ac:dyDescent="0.2">
      <c r="A820" s="75"/>
      <c r="B820" s="6"/>
      <c r="C820" s="126"/>
      <c r="D820" s="126"/>
      <c r="E820" s="126"/>
      <c r="F820" s="6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12.75" customHeight="1" x14ac:dyDescent="0.2">
      <c r="A821" s="75"/>
      <c r="B821" s="6"/>
      <c r="C821" s="126"/>
      <c r="D821" s="126"/>
      <c r="E821" s="126"/>
      <c r="F821" s="6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12.75" customHeight="1" x14ac:dyDescent="0.2">
      <c r="A822" s="75"/>
      <c r="B822" s="6"/>
      <c r="C822" s="126"/>
      <c r="D822" s="126"/>
      <c r="E822" s="126"/>
      <c r="F822" s="6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12.75" customHeight="1" x14ac:dyDescent="0.2">
      <c r="A823" s="75"/>
      <c r="B823" s="6"/>
      <c r="C823" s="126"/>
      <c r="D823" s="126"/>
      <c r="E823" s="126"/>
      <c r="F823" s="6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12.75" customHeight="1" x14ac:dyDescent="0.2">
      <c r="A824" s="75"/>
      <c r="B824" s="6"/>
      <c r="C824" s="126"/>
      <c r="D824" s="126"/>
      <c r="E824" s="126"/>
      <c r="F824" s="6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12.75" customHeight="1" x14ac:dyDescent="0.2">
      <c r="A825" s="75"/>
      <c r="B825" s="6"/>
      <c r="C825" s="126"/>
      <c r="D825" s="126"/>
      <c r="E825" s="126"/>
      <c r="F825" s="6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12.75" customHeight="1" x14ac:dyDescent="0.2">
      <c r="A826" s="75"/>
      <c r="B826" s="6"/>
      <c r="C826" s="126"/>
      <c r="D826" s="126"/>
      <c r="E826" s="126"/>
      <c r="F826" s="6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12.75" customHeight="1" x14ac:dyDescent="0.2">
      <c r="A827" s="75"/>
      <c r="B827" s="6"/>
      <c r="C827" s="126"/>
      <c r="D827" s="126"/>
      <c r="E827" s="126"/>
      <c r="F827" s="6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12.75" customHeight="1" x14ac:dyDescent="0.2">
      <c r="A828" s="75"/>
      <c r="B828" s="6"/>
      <c r="C828" s="126"/>
      <c r="D828" s="126"/>
      <c r="E828" s="126"/>
      <c r="F828" s="6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12.75" customHeight="1" x14ac:dyDescent="0.2">
      <c r="A829" s="75"/>
      <c r="B829" s="6"/>
      <c r="C829" s="126"/>
      <c r="D829" s="126"/>
      <c r="E829" s="126"/>
      <c r="F829" s="6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12.75" customHeight="1" x14ac:dyDescent="0.2">
      <c r="A830" s="75"/>
      <c r="B830" s="6"/>
      <c r="C830" s="126"/>
      <c r="D830" s="126"/>
      <c r="E830" s="126"/>
      <c r="F830" s="6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12.75" customHeight="1" x14ac:dyDescent="0.2">
      <c r="A831" s="75"/>
      <c r="B831" s="6"/>
      <c r="C831" s="126"/>
      <c r="D831" s="126"/>
      <c r="E831" s="126"/>
      <c r="F831" s="6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12.75" customHeight="1" x14ac:dyDescent="0.2">
      <c r="A832" s="75"/>
      <c r="B832" s="6"/>
      <c r="C832" s="126"/>
      <c r="D832" s="126"/>
      <c r="E832" s="126"/>
      <c r="F832" s="6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12.75" customHeight="1" x14ac:dyDescent="0.2">
      <c r="A833" s="75"/>
      <c r="B833" s="6"/>
      <c r="C833" s="126"/>
      <c r="D833" s="126"/>
      <c r="E833" s="126"/>
      <c r="F833" s="6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12.75" customHeight="1" x14ac:dyDescent="0.2">
      <c r="A834" s="75"/>
      <c r="B834" s="6"/>
      <c r="C834" s="126"/>
      <c r="D834" s="126"/>
      <c r="E834" s="126"/>
      <c r="F834" s="6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12.75" customHeight="1" x14ac:dyDescent="0.2">
      <c r="A835" s="75"/>
      <c r="B835" s="6"/>
      <c r="C835" s="126"/>
      <c r="D835" s="126"/>
      <c r="E835" s="126"/>
      <c r="F835" s="6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12.75" customHeight="1" x14ac:dyDescent="0.2">
      <c r="A836" s="75"/>
      <c r="B836" s="6"/>
      <c r="C836" s="126"/>
      <c r="D836" s="126"/>
      <c r="E836" s="126"/>
      <c r="F836" s="6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12.75" customHeight="1" x14ac:dyDescent="0.2">
      <c r="A837" s="75"/>
      <c r="B837" s="6"/>
      <c r="C837" s="126"/>
      <c r="D837" s="126"/>
      <c r="E837" s="126"/>
      <c r="F837" s="6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12.75" customHeight="1" x14ac:dyDescent="0.2">
      <c r="A838" s="75"/>
      <c r="B838" s="6"/>
      <c r="C838" s="126"/>
      <c r="D838" s="126"/>
      <c r="E838" s="126"/>
      <c r="F838" s="6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12.75" customHeight="1" x14ac:dyDescent="0.2">
      <c r="A839" s="75"/>
      <c r="B839" s="6"/>
      <c r="C839" s="126"/>
      <c r="D839" s="126"/>
      <c r="E839" s="126"/>
      <c r="F839" s="6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12.75" customHeight="1" x14ac:dyDescent="0.2">
      <c r="A840" s="75"/>
      <c r="B840" s="6"/>
      <c r="C840" s="126"/>
      <c r="D840" s="126"/>
      <c r="E840" s="126"/>
      <c r="F840" s="6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12.75" customHeight="1" x14ac:dyDescent="0.2">
      <c r="A841" s="75"/>
      <c r="B841" s="6"/>
      <c r="C841" s="126"/>
      <c r="D841" s="126"/>
      <c r="E841" s="126"/>
      <c r="F841" s="6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12.75" customHeight="1" x14ac:dyDescent="0.2">
      <c r="A842" s="75"/>
      <c r="B842" s="6"/>
      <c r="C842" s="126"/>
      <c r="D842" s="126"/>
      <c r="E842" s="126"/>
      <c r="F842" s="6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12.75" customHeight="1" x14ac:dyDescent="0.2">
      <c r="A843" s="75"/>
      <c r="B843" s="6"/>
      <c r="C843" s="126"/>
      <c r="D843" s="126"/>
      <c r="E843" s="126"/>
      <c r="F843" s="6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12.75" customHeight="1" x14ac:dyDescent="0.2">
      <c r="A844" s="75"/>
      <c r="B844" s="6"/>
      <c r="C844" s="126"/>
      <c r="D844" s="126"/>
      <c r="E844" s="126"/>
      <c r="F844" s="6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12.75" customHeight="1" x14ac:dyDescent="0.2">
      <c r="A845" s="75"/>
      <c r="B845" s="6"/>
      <c r="C845" s="126"/>
      <c r="D845" s="126"/>
      <c r="E845" s="126"/>
      <c r="F845" s="6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12.75" customHeight="1" x14ac:dyDescent="0.2">
      <c r="A846" s="75"/>
      <c r="B846" s="6"/>
      <c r="C846" s="126"/>
      <c r="D846" s="126"/>
      <c r="E846" s="126"/>
      <c r="F846" s="6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12.75" customHeight="1" x14ac:dyDescent="0.2">
      <c r="A847" s="75"/>
      <c r="B847" s="6"/>
      <c r="C847" s="126"/>
      <c r="D847" s="126"/>
      <c r="E847" s="126"/>
      <c r="F847" s="6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12.75" customHeight="1" x14ac:dyDescent="0.2">
      <c r="A848" s="75"/>
      <c r="B848" s="6"/>
      <c r="C848" s="126"/>
      <c r="D848" s="126"/>
      <c r="E848" s="126"/>
      <c r="F848" s="6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12.75" customHeight="1" x14ac:dyDescent="0.2">
      <c r="A849" s="75"/>
      <c r="B849" s="6"/>
      <c r="C849" s="126"/>
      <c r="D849" s="126"/>
      <c r="E849" s="126"/>
      <c r="F849" s="6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12.75" customHeight="1" x14ac:dyDescent="0.2">
      <c r="A850" s="75"/>
      <c r="B850" s="6"/>
      <c r="C850" s="126"/>
      <c r="D850" s="126"/>
      <c r="E850" s="126"/>
      <c r="F850" s="6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12.75" customHeight="1" x14ac:dyDescent="0.2">
      <c r="A851" s="75"/>
      <c r="B851" s="6"/>
      <c r="C851" s="126"/>
      <c r="D851" s="126"/>
      <c r="E851" s="126"/>
      <c r="F851" s="6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12.75" customHeight="1" x14ac:dyDescent="0.2">
      <c r="A852" s="75"/>
      <c r="B852" s="6"/>
      <c r="C852" s="126"/>
      <c r="D852" s="126"/>
      <c r="E852" s="126"/>
      <c r="F852" s="6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12.75" customHeight="1" x14ac:dyDescent="0.2">
      <c r="A853" s="75"/>
      <c r="B853" s="6"/>
      <c r="C853" s="126"/>
      <c r="D853" s="126"/>
      <c r="E853" s="126"/>
      <c r="F853" s="6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12.75" customHeight="1" x14ac:dyDescent="0.2">
      <c r="A854" s="75"/>
      <c r="B854" s="6"/>
      <c r="C854" s="126"/>
      <c r="D854" s="126"/>
      <c r="E854" s="126"/>
      <c r="F854" s="6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12.75" customHeight="1" x14ac:dyDescent="0.2">
      <c r="A855" s="75"/>
      <c r="B855" s="6"/>
      <c r="C855" s="126"/>
      <c r="D855" s="126"/>
      <c r="E855" s="126"/>
      <c r="F855" s="6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12.75" customHeight="1" x14ac:dyDescent="0.2">
      <c r="A856" s="75"/>
      <c r="B856" s="6"/>
      <c r="C856" s="126"/>
      <c r="D856" s="126"/>
      <c r="E856" s="126"/>
      <c r="F856" s="6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12.75" customHeight="1" x14ac:dyDescent="0.2">
      <c r="A857" s="75"/>
      <c r="B857" s="6"/>
      <c r="C857" s="126"/>
      <c r="D857" s="126"/>
      <c r="E857" s="126"/>
      <c r="F857" s="6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12.75" customHeight="1" x14ac:dyDescent="0.2">
      <c r="A858" s="75"/>
      <c r="B858" s="6"/>
      <c r="C858" s="126"/>
      <c r="D858" s="126"/>
      <c r="E858" s="126"/>
      <c r="F858" s="6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12.75" customHeight="1" x14ac:dyDescent="0.2">
      <c r="A859" s="75"/>
      <c r="B859" s="6"/>
      <c r="C859" s="126"/>
      <c r="D859" s="126"/>
      <c r="E859" s="126"/>
      <c r="F859" s="6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12.75" customHeight="1" x14ac:dyDescent="0.2">
      <c r="A860" s="75"/>
      <c r="B860" s="6"/>
      <c r="C860" s="126"/>
      <c r="D860" s="126"/>
      <c r="E860" s="126"/>
      <c r="F860" s="6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12.75" customHeight="1" x14ac:dyDescent="0.2">
      <c r="A861" s="75"/>
      <c r="B861" s="6"/>
      <c r="C861" s="126"/>
      <c r="D861" s="126"/>
      <c r="E861" s="126"/>
      <c r="F861" s="6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12.75" customHeight="1" x14ac:dyDescent="0.2">
      <c r="A862" s="75"/>
      <c r="B862" s="6"/>
      <c r="C862" s="126"/>
      <c r="D862" s="126"/>
      <c r="E862" s="126"/>
      <c r="F862" s="6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12.75" customHeight="1" x14ac:dyDescent="0.2">
      <c r="A863" s="75"/>
      <c r="B863" s="6"/>
      <c r="C863" s="126"/>
      <c r="D863" s="126"/>
      <c r="E863" s="126"/>
      <c r="F863" s="6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12.75" customHeight="1" x14ac:dyDescent="0.2">
      <c r="A864" s="75"/>
      <c r="B864" s="6"/>
      <c r="C864" s="126"/>
      <c r="D864" s="126"/>
      <c r="E864" s="126"/>
      <c r="F864" s="6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12.75" customHeight="1" x14ac:dyDescent="0.2">
      <c r="A865" s="75"/>
      <c r="B865" s="6"/>
      <c r="C865" s="126"/>
      <c r="D865" s="126"/>
      <c r="E865" s="126"/>
      <c r="F865" s="6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12.75" customHeight="1" x14ac:dyDescent="0.2">
      <c r="A866" s="75"/>
      <c r="B866" s="6"/>
      <c r="C866" s="126"/>
      <c r="D866" s="126"/>
      <c r="E866" s="126"/>
      <c r="F866" s="6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12.75" customHeight="1" x14ac:dyDescent="0.2">
      <c r="A867" s="75"/>
      <c r="B867" s="6"/>
      <c r="C867" s="126"/>
      <c r="D867" s="126"/>
      <c r="E867" s="126"/>
      <c r="F867" s="6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12.75" customHeight="1" x14ac:dyDescent="0.2">
      <c r="A868" s="75"/>
      <c r="B868" s="6"/>
      <c r="C868" s="126"/>
      <c r="D868" s="126"/>
      <c r="E868" s="126"/>
      <c r="F868" s="6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12.75" customHeight="1" x14ac:dyDescent="0.2">
      <c r="A869" s="75"/>
      <c r="B869" s="6"/>
      <c r="C869" s="126"/>
      <c r="D869" s="126"/>
      <c r="E869" s="126"/>
      <c r="F869" s="6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12.75" customHeight="1" x14ac:dyDescent="0.2">
      <c r="A870" s="75"/>
      <c r="B870" s="6"/>
      <c r="C870" s="126"/>
      <c r="D870" s="126"/>
      <c r="E870" s="126"/>
      <c r="F870" s="6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12.75" customHeight="1" x14ac:dyDescent="0.2">
      <c r="A871" s="75"/>
      <c r="B871" s="6"/>
      <c r="C871" s="126"/>
      <c r="D871" s="126"/>
      <c r="E871" s="126"/>
      <c r="F871" s="6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12.75" customHeight="1" x14ac:dyDescent="0.2">
      <c r="A872" s="75"/>
      <c r="B872" s="6"/>
      <c r="C872" s="126"/>
      <c r="D872" s="126"/>
      <c r="E872" s="126"/>
      <c r="F872" s="6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12.75" customHeight="1" x14ac:dyDescent="0.2">
      <c r="A873" s="75"/>
      <c r="B873" s="6"/>
      <c r="C873" s="126"/>
      <c r="D873" s="126"/>
      <c r="E873" s="126"/>
      <c r="F873" s="6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12.75" customHeight="1" x14ac:dyDescent="0.2">
      <c r="A874" s="75"/>
      <c r="B874" s="6"/>
      <c r="C874" s="126"/>
      <c r="D874" s="126"/>
      <c r="E874" s="126"/>
      <c r="F874" s="6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12.75" customHeight="1" x14ac:dyDescent="0.2">
      <c r="A875" s="75"/>
      <c r="B875" s="6"/>
      <c r="C875" s="126"/>
      <c r="D875" s="126"/>
      <c r="E875" s="126"/>
      <c r="F875" s="6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12.75" customHeight="1" x14ac:dyDescent="0.2">
      <c r="A876" s="75"/>
      <c r="B876" s="6"/>
      <c r="C876" s="126"/>
      <c r="D876" s="126"/>
      <c r="E876" s="126"/>
      <c r="F876" s="6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12.75" customHeight="1" x14ac:dyDescent="0.2">
      <c r="A877" s="75"/>
      <c r="B877" s="6"/>
      <c r="C877" s="126"/>
      <c r="D877" s="126"/>
      <c r="E877" s="126"/>
      <c r="F877" s="6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12.75" customHeight="1" x14ac:dyDescent="0.2">
      <c r="A878" s="75"/>
      <c r="B878" s="6"/>
      <c r="C878" s="126"/>
      <c r="D878" s="126"/>
      <c r="E878" s="126"/>
      <c r="F878" s="6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12.75" customHeight="1" x14ac:dyDescent="0.2">
      <c r="A879" s="75"/>
      <c r="B879" s="6"/>
      <c r="C879" s="126"/>
      <c r="D879" s="126"/>
      <c r="E879" s="126"/>
      <c r="F879" s="6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12.75" customHeight="1" x14ac:dyDescent="0.2">
      <c r="A880" s="75"/>
      <c r="B880" s="6"/>
      <c r="C880" s="126"/>
      <c r="D880" s="126"/>
      <c r="E880" s="126"/>
      <c r="F880" s="6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12.75" customHeight="1" x14ac:dyDescent="0.2">
      <c r="A881" s="75"/>
      <c r="B881" s="6"/>
      <c r="C881" s="126"/>
      <c r="D881" s="126"/>
      <c r="E881" s="126"/>
      <c r="F881" s="6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12.75" customHeight="1" x14ac:dyDescent="0.2">
      <c r="A882" s="75"/>
      <c r="B882" s="6"/>
      <c r="C882" s="126"/>
      <c r="D882" s="126"/>
      <c r="E882" s="126"/>
      <c r="F882" s="6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12.75" customHeight="1" x14ac:dyDescent="0.2">
      <c r="A883" s="75"/>
      <c r="B883" s="6"/>
      <c r="C883" s="126"/>
      <c r="D883" s="126"/>
      <c r="E883" s="126"/>
      <c r="F883" s="6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12.75" customHeight="1" x14ac:dyDescent="0.2">
      <c r="A884" s="75"/>
      <c r="B884" s="6"/>
      <c r="C884" s="126"/>
      <c r="D884" s="126"/>
      <c r="E884" s="126"/>
      <c r="F884" s="6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12.75" customHeight="1" x14ac:dyDescent="0.2">
      <c r="A885" s="75"/>
      <c r="B885" s="6"/>
      <c r="C885" s="126"/>
      <c r="D885" s="126"/>
      <c r="E885" s="126"/>
      <c r="F885" s="6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12.75" customHeight="1" x14ac:dyDescent="0.2">
      <c r="A886" s="75"/>
      <c r="B886" s="6"/>
      <c r="C886" s="126"/>
      <c r="D886" s="126"/>
      <c r="E886" s="126"/>
      <c r="F886" s="6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12.75" customHeight="1" x14ac:dyDescent="0.2">
      <c r="A887" s="75"/>
      <c r="B887" s="6"/>
      <c r="C887" s="126"/>
      <c r="D887" s="126"/>
      <c r="E887" s="126"/>
      <c r="F887" s="6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12.75" customHeight="1" x14ac:dyDescent="0.2">
      <c r="A888" s="75"/>
      <c r="B888" s="6"/>
      <c r="C888" s="126"/>
      <c r="D888" s="126"/>
      <c r="E888" s="126"/>
      <c r="F888" s="6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12.75" customHeight="1" x14ac:dyDescent="0.2">
      <c r="A889" s="75"/>
      <c r="B889" s="6"/>
      <c r="C889" s="126"/>
      <c r="D889" s="126"/>
      <c r="E889" s="126"/>
      <c r="F889" s="6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12.75" customHeight="1" x14ac:dyDescent="0.2">
      <c r="A890" s="75"/>
      <c r="B890" s="6"/>
      <c r="C890" s="126"/>
      <c r="D890" s="126"/>
      <c r="E890" s="126"/>
      <c r="F890" s="6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12.75" customHeight="1" x14ac:dyDescent="0.2">
      <c r="A891" s="75"/>
      <c r="B891" s="6"/>
      <c r="C891" s="126"/>
      <c r="D891" s="126"/>
      <c r="E891" s="126"/>
      <c r="F891" s="6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12.75" customHeight="1" x14ac:dyDescent="0.2">
      <c r="A892" s="75"/>
      <c r="B892" s="6"/>
      <c r="C892" s="126"/>
      <c r="D892" s="126"/>
      <c r="E892" s="126"/>
      <c r="F892" s="6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12.75" customHeight="1" x14ac:dyDescent="0.2">
      <c r="A893" s="75"/>
      <c r="B893" s="6"/>
      <c r="C893" s="126"/>
      <c r="D893" s="126"/>
      <c r="E893" s="126"/>
      <c r="F893" s="6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12.75" customHeight="1" x14ac:dyDescent="0.2">
      <c r="A894" s="75"/>
      <c r="B894" s="6"/>
      <c r="C894" s="126"/>
      <c r="D894" s="126"/>
      <c r="E894" s="126"/>
      <c r="F894" s="6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12.75" customHeight="1" x14ac:dyDescent="0.2">
      <c r="A895" s="75"/>
      <c r="B895" s="6"/>
      <c r="C895" s="126"/>
      <c r="D895" s="126"/>
      <c r="E895" s="126"/>
      <c r="F895" s="6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12.75" customHeight="1" x14ac:dyDescent="0.2">
      <c r="A896" s="75"/>
      <c r="B896" s="6"/>
      <c r="C896" s="126"/>
      <c r="D896" s="126"/>
      <c r="E896" s="126"/>
      <c r="F896" s="6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12.75" customHeight="1" x14ac:dyDescent="0.2">
      <c r="A897" s="75"/>
      <c r="B897" s="6"/>
      <c r="C897" s="126"/>
      <c r="D897" s="126"/>
      <c r="E897" s="126"/>
      <c r="F897" s="6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12.75" customHeight="1" x14ac:dyDescent="0.2">
      <c r="A898" s="75"/>
      <c r="B898" s="6"/>
      <c r="C898" s="126"/>
      <c r="D898" s="126"/>
      <c r="E898" s="126"/>
      <c r="F898" s="6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12.75" customHeight="1" x14ac:dyDescent="0.2">
      <c r="A899" s="75"/>
      <c r="B899" s="6"/>
      <c r="C899" s="126"/>
      <c r="D899" s="126"/>
      <c r="E899" s="126"/>
      <c r="F899" s="6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12.75" customHeight="1" x14ac:dyDescent="0.2">
      <c r="A900" s="75"/>
      <c r="B900" s="6"/>
      <c r="C900" s="126"/>
      <c r="D900" s="126"/>
      <c r="E900" s="126"/>
      <c r="F900" s="6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12.75" customHeight="1" x14ac:dyDescent="0.2">
      <c r="A901" s="75"/>
      <c r="B901" s="6"/>
      <c r="C901" s="126"/>
      <c r="D901" s="126"/>
      <c r="E901" s="126"/>
      <c r="F901" s="6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12.75" customHeight="1" x14ac:dyDescent="0.2">
      <c r="A902" s="75"/>
      <c r="B902" s="6"/>
      <c r="C902" s="126"/>
      <c r="D902" s="126"/>
      <c r="E902" s="126"/>
      <c r="F902" s="6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12.75" customHeight="1" x14ac:dyDescent="0.2">
      <c r="A903" s="75"/>
      <c r="B903" s="6"/>
      <c r="C903" s="126"/>
      <c r="D903" s="126"/>
      <c r="E903" s="126"/>
      <c r="F903" s="6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12.75" customHeight="1" x14ac:dyDescent="0.2">
      <c r="A904" s="75"/>
      <c r="B904" s="6"/>
      <c r="C904" s="126"/>
      <c r="D904" s="126"/>
      <c r="E904" s="126"/>
      <c r="F904" s="6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12.75" customHeight="1" x14ac:dyDescent="0.2">
      <c r="A905" s="75"/>
      <c r="B905" s="6"/>
      <c r="C905" s="126"/>
      <c r="D905" s="126"/>
      <c r="E905" s="126"/>
      <c r="F905" s="6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12.75" customHeight="1" x14ac:dyDescent="0.2">
      <c r="A906" s="75"/>
      <c r="B906" s="6"/>
      <c r="C906" s="126"/>
      <c r="D906" s="126"/>
      <c r="E906" s="126"/>
      <c r="F906" s="6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12.75" customHeight="1" x14ac:dyDescent="0.2">
      <c r="A907" s="75"/>
      <c r="B907" s="6"/>
      <c r="C907" s="126"/>
      <c r="D907" s="126"/>
      <c r="E907" s="126"/>
      <c r="F907" s="6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12.75" customHeight="1" x14ac:dyDescent="0.2">
      <c r="A908" s="75"/>
      <c r="B908" s="6"/>
      <c r="C908" s="126"/>
      <c r="D908" s="126"/>
      <c r="E908" s="126"/>
      <c r="F908" s="6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12.75" customHeight="1" x14ac:dyDescent="0.2">
      <c r="A909" s="75"/>
      <c r="B909" s="6"/>
      <c r="C909" s="126"/>
      <c r="D909" s="126"/>
      <c r="E909" s="126"/>
      <c r="F909" s="6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12.75" customHeight="1" x14ac:dyDescent="0.2">
      <c r="A910" s="75"/>
      <c r="B910" s="6"/>
      <c r="C910" s="126"/>
      <c r="D910" s="126"/>
      <c r="E910" s="126"/>
      <c r="F910" s="6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12.75" customHeight="1" x14ac:dyDescent="0.2">
      <c r="A911" s="75"/>
      <c r="B911" s="6"/>
      <c r="C911" s="126"/>
      <c r="D911" s="126"/>
      <c r="E911" s="126"/>
      <c r="F911" s="6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12.75" customHeight="1" x14ac:dyDescent="0.2">
      <c r="A912" s="75"/>
      <c r="B912" s="6"/>
      <c r="C912" s="126"/>
      <c r="D912" s="126"/>
      <c r="E912" s="126"/>
      <c r="F912" s="6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12.75" customHeight="1" x14ac:dyDescent="0.2">
      <c r="A913" s="75"/>
      <c r="B913" s="6"/>
      <c r="C913" s="126"/>
      <c r="D913" s="126"/>
      <c r="E913" s="126"/>
      <c r="F913" s="6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12.75" customHeight="1" x14ac:dyDescent="0.2">
      <c r="A914" s="75"/>
      <c r="B914" s="6"/>
      <c r="C914" s="126"/>
      <c r="D914" s="126"/>
      <c r="E914" s="126"/>
      <c r="F914" s="6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12.75" customHeight="1" x14ac:dyDescent="0.2">
      <c r="A915" s="75"/>
      <c r="B915" s="6"/>
      <c r="C915" s="126"/>
      <c r="D915" s="126"/>
      <c r="E915" s="126"/>
      <c r="F915" s="6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12.75" customHeight="1" x14ac:dyDescent="0.2">
      <c r="A916" s="75"/>
      <c r="B916" s="6"/>
      <c r="C916" s="126"/>
      <c r="D916" s="126"/>
      <c r="E916" s="126"/>
      <c r="F916" s="6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12.75" customHeight="1" x14ac:dyDescent="0.2">
      <c r="A917" s="75"/>
      <c r="B917" s="6"/>
      <c r="C917" s="126"/>
      <c r="D917" s="126"/>
      <c r="E917" s="126"/>
      <c r="F917" s="6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12.75" customHeight="1" x14ac:dyDescent="0.2">
      <c r="A918" s="75"/>
      <c r="B918" s="6"/>
      <c r="C918" s="126"/>
      <c r="D918" s="126"/>
      <c r="E918" s="126"/>
      <c r="F918" s="6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12.75" customHeight="1" x14ac:dyDescent="0.2">
      <c r="A919" s="75"/>
      <c r="B919" s="6"/>
      <c r="C919" s="126"/>
      <c r="D919" s="126"/>
      <c r="E919" s="126"/>
      <c r="F919" s="6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12.75" customHeight="1" x14ac:dyDescent="0.2">
      <c r="A920" s="75"/>
      <c r="B920" s="6"/>
      <c r="C920" s="126"/>
      <c r="D920" s="126"/>
      <c r="E920" s="126"/>
      <c r="F920" s="6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12.75" customHeight="1" x14ac:dyDescent="0.2">
      <c r="A921" s="75"/>
      <c r="B921" s="6"/>
      <c r="C921" s="126"/>
      <c r="D921" s="126"/>
      <c r="E921" s="126"/>
      <c r="F921" s="6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12.75" customHeight="1" x14ac:dyDescent="0.2">
      <c r="A922" s="75"/>
      <c r="B922" s="6"/>
      <c r="C922" s="126"/>
      <c r="D922" s="126"/>
      <c r="E922" s="126"/>
      <c r="F922" s="6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12.75" customHeight="1" x14ac:dyDescent="0.2">
      <c r="A923" s="75"/>
      <c r="B923" s="6"/>
      <c r="C923" s="126"/>
      <c r="D923" s="126"/>
      <c r="E923" s="126"/>
      <c r="F923" s="6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12.75" customHeight="1" x14ac:dyDescent="0.2">
      <c r="A924" s="75"/>
      <c r="B924" s="6"/>
      <c r="C924" s="126"/>
      <c r="D924" s="126"/>
      <c r="E924" s="126"/>
      <c r="F924" s="6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12.75" customHeight="1" x14ac:dyDescent="0.2">
      <c r="A925" s="75"/>
      <c r="B925" s="6"/>
      <c r="C925" s="126"/>
      <c r="D925" s="126"/>
      <c r="E925" s="126"/>
      <c r="F925" s="6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12.75" customHeight="1" x14ac:dyDescent="0.2">
      <c r="A926" s="75"/>
      <c r="B926" s="6"/>
      <c r="C926" s="126"/>
      <c r="D926" s="126"/>
      <c r="E926" s="126"/>
      <c r="F926" s="6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12.75" customHeight="1" x14ac:dyDescent="0.2">
      <c r="A927" s="75"/>
      <c r="B927" s="6"/>
      <c r="C927" s="126"/>
      <c r="D927" s="126"/>
      <c r="E927" s="126"/>
      <c r="F927" s="6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12.75" customHeight="1" x14ac:dyDescent="0.2">
      <c r="A928" s="75"/>
      <c r="B928" s="6"/>
      <c r="C928" s="126"/>
      <c r="D928" s="126"/>
      <c r="E928" s="126"/>
      <c r="F928" s="6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12.75" customHeight="1" x14ac:dyDescent="0.2">
      <c r="A929" s="75"/>
      <c r="B929" s="6"/>
      <c r="C929" s="126"/>
      <c r="D929" s="126"/>
      <c r="E929" s="126"/>
      <c r="F929" s="6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12.75" customHeight="1" x14ac:dyDescent="0.2">
      <c r="A930" s="75"/>
      <c r="B930" s="6"/>
      <c r="C930" s="126"/>
      <c r="D930" s="126"/>
      <c r="E930" s="126"/>
      <c r="F930" s="6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12.75" customHeight="1" x14ac:dyDescent="0.2">
      <c r="A931" s="75"/>
      <c r="B931" s="6"/>
      <c r="C931" s="126"/>
      <c r="D931" s="126"/>
      <c r="E931" s="126"/>
      <c r="F931" s="6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12.75" customHeight="1" x14ac:dyDescent="0.2">
      <c r="A932" s="75"/>
      <c r="B932" s="6"/>
      <c r="C932" s="126"/>
      <c r="D932" s="126"/>
      <c r="E932" s="126"/>
      <c r="F932" s="6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12.75" customHeight="1" x14ac:dyDescent="0.2">
      <c r="A933" s="75"/>
      <c r="B933" s="6"/>
      <c r="C933" s="126"/>
      <c r="D933" s="126"/>
      <c r="E933" s="126"/>
      <c r="F933" s="6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12.75" customHeight="1" x14ac:dyDescent="0.2">
      <c r="A934" s="75"/>
      <c r="B934" s="6"/>
      <c r="C934" s="126"/>
      <c r="D934" s="126"/>
      <c r="E934" s="126"/>
      <c r="F934" s="6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12.75" customHeight="1" x14ac:dyDescent="0.2">
      <c r="A935" s="75"/>
      <c r="B935" s="6"/>
      <c r="C935" s="126"/>
      <c r="D935" s="126"/>
      <c r="E935" s="126"/>
      <c r="F935" s="6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12.75" customHeight="1" x14ac:dyDescent="0.2">
      <c r="A936" s="75"/>
      <c r="B936" s="6"/>
      <c r="C936" s="126"/>
      <c r="D936" s="126"/>
      <c r="E936" s="126"/>
      <c r="F936" s="6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12.75" customHeight="1" x14ac:dyDescent="0.2">
      <c r="A937" s="75"/>
      <c r="B937" s="6"/>
      <c r="C937" s="126"/>
      <c r="D937" s="126"/>
      <c r="E937" s="126"/>
      <c r="F937" s="6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12.75" customHeight="1" x14ac:dyDescent="0.2">
      <c r="A938" s="75"/>
      <c r="B938" s="6"/>
      <c r="C938" s="126"/>
      <c r="D938" s="126"/>
      <c r="E938" s="126"/>
      <c r="F938" s="6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12.75" customHeight="1" x14ac:dyDescent="0.2">
      <c r="A939" s="75"/>
      <c r="B939" s="6"/>
      <c r="C939" s="126"/>
      <c r="D939" s="126"/>
      <c r="E939" s="126"/>
      <c r="F939" s="6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12.75" customHeight="1" x14ac:dyDescent="0.2">
      <c r="A940" s="75"/>
      <c r="B940" s="6"/>
      <c r="C940" s="126"/>
      <c r="D940" s="126"/>
      <c r="E940" s="126"/>
      <c r="F940" s="6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12.75" customHeight="1" x14ac:dyDescent="0.2">
      <c r="A941" s="75"/>
      <c r="B941" s="6"/>
      <c r="C941" s="126"/>
      <c r="D941" s="126"/>
      <c r="E941" s="126"/>
      <c r="F941" s="6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12.75" customHeight="1" x14ac:dyDescent="0.2">
      <c r="A942" s="75"/>
      <c r="B942" s="6"/>
      <c r="C942" s="126"/>
      <c r="D942" s="126"/>
      <c r="E942" s="126"/>
      <c r="F942" s="6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12.75" customHeight="1" x14ac:dyDescent="0.2">
      <c r="A943" s="75"/>
      <c r="B943" s="6"/>
      <c r="C943" s="126"/>
      <c r="D943" s="126"/>
      <c r="E943" s="126"/>
      <c r="F943" s="6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12.75" customHeight="1" x14ac:dyDescent="0.2">
      <c r="A944" s="75"/>
      <c r="B944" s="6"/>
      <c r="C944" s="126"/>
      <c r="D944" s="126"/>
      <c r="E944" s="126"/>
      <c r="F944" s="6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12.75" customHeight="1" x14ac:dyDescent="0.2">
      <c r="A945" s="75"/>
      <c r="B945" s="6"/>
      <c r="C945" s="126"/>
      <c r="D945" s="126"/>
      <c r="E945" s="126"/>
      <c r="F945" s="6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12.75" customHeight="1" x14ac:dyDescent="0.2">
      <c r="A946" s="75"/>
      <c r="B946" s="6"/>
      <c r="C946" s="126"/>
      <c r="D946" s="126"/>
      <c r="E946" s="126"/>
      <c r="F946" s="6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12.75" customHeight="1" x14ac:dyDescent="0.2">
      <c r="A947" s="75"/>
      <c r="B947" s="6"/>
      <c r="C947" s="126"/>
      <c r="D947" s="126"/>
      <c r="E947" s="126"/>
      <c r="F947" s="6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12.75" customHeight="1" x14ac:dyDescent="0.2">
      <c r="A948" s="75"/>
      <c r="B948" s="6"/>
      <c r="C948" s="126"/>
      <c r="D948" s="126"/>
      <c r="E948" s="126"/>
      <c r="F948" s="6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12.75" customHeight="1" x14ac:dyDescent="0.2">
      <c r="A949" s="75"/>
      <c r="B949" s="6"/>
      <c r="C949" s="126"/>
      <c r="D949" s="126"/>
      <c r="E949" s="126"/>
      <c r="F949" s="6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12.75" customHeight="1" x14ac:dyDescent="0.2">
      <c r="A950" s="75"/>
      <c r="B950" s="6"/>
      <c r="C950" s="126"/>
      <c r="D950" s="126"/>
      <c r="E950" s="126"/>
      <c r="F950" s="6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12.75" customHeight="1" x14ac:dyDescent="0.2">
      <c r="A951" s="75"/>
      <c r="B951" s="6"/>
      <c r="C951" s="126"/>
      <c r="D951" s="126"/>
      <c r="E951" s="126"/>
      <c r="F951" s="6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12.75" customHeight="1" x14ac:dyDescent="0.2">
      <c r="A952" s="75"/>
      <c r="B952" s="6"/>
      <c r="C952" s="126"/>
      <c r="D952" s="126"/>
      <c r="E952" s="126"/>
      <c r="F952" s="6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12.75" customHeight="1" x14ac:dyDescent="0.2">
      <c r="A953" s="75"/>
      <c r="B953" s="6"/>
      <c r="C953" s="126"/>
      <c r="D953" s="126"/>
      <c r="E953" s="126"/>
      <c r="F953" s="6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12.75" customHeight="1" x14ac:dyDescent="0.2">
      <c r="A954" s="75"/>
      <c r="B954" s="6"/>
      <c r="C954" s="126"/>
      <c r="D954" s="126"/>
      <c r="E954" s="126"/>
      <c r="F954" s="6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12.75" customHeight="1" x14ac:dyDescent="0.2">
      <c r="A955" s="75"/>
      <c r="B955" s="6"/>
      <c r="C955" s="126"/>
      <c r="D955" s="126"/>
      <c r="E955" s="126"/>
      <c r="F955" s="6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12.75" customHeight="1" x14ac:dyDescent="0.2">
      <c r="A956" s="75"/>
      <c r="B956" s="6"/>
      <c r="C956" s="126"/>
      <c r="D956" s="126"/>
      <c r="E956" s="126"/>
      <c r="F956" s="6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12.75" customHeight="1" x14ac:dyDescent="0.2">
      <c r="A957" s="75"/>
      <c r="B957" s="6"/>
      <c r="C957" s="126"/>
      <c r="D957" s="126"/>
      <c r="E957" s="126"/>
      <c r="F957" s="6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12.75" customHeight="1" x14ac:dyDescent="0.2">
      <c r="A958" s="75"/>
      <c r="B958" s="6"/>
      <c r="C958" s="126"/>
      <c r="D958" s="126"/>
      <c r="E958" s="126"/>
      <c r="F958" s="6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12.75" customHeight="1" x14ac:dyDescent="0.2">
      <c r="A959" s="75"/>
      <c r="B959" s="6"/>
      <c r="C959" s="126"/>
      <c r="D959" s="126"/>
      <c r="E959" s="126"/>
      <c r="F959" s="6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12.75" customHeight="1" x14ac:dyDescent="0.2">
      <c r="A960" s="75"/>
      <c r="B960" s="6"/>
      <c r="C960" s="126"/>
      <c r="D960" s="126"/>
      <c r="E960" s="126"/>
      <c r="F960" s="6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12.75" customHeight="1" x14ac:dyDescent="0.2">
      <c r="A961" s="75"/>
      <c r="B961" s="6"/>
      <c r="C961" s="126"/>
      <c r="D961" s="126"/>
      <c r="E961" s="126"/>
      <c r="F961" s="6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12.75" customHeight="1" x14ac:dyDescent="0.2">
      <c r="A962" s="75"/>
      <c r="B962" s="6"/>
      <c r="C962" s="126"/>
      <c r="D962" s="126"/>
      <c r="E962" s="126"/>
      <c r="F962" s="6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12.75" customHeight="1" x14ac:dyDescent="0.2">
      <c r="A963" s="75"/>
      <c r="B963" s="6"/>
      <c r="C963" s="126"/>
      <c r="D963" s="126"/>
      <c r="E963" s="126"/>
      <c r="F963" s="6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12.75" customHeight="1" x14ac:dyDescent="0.2">
      <c r="A964" s="75"/>
      <c r="B964" s="6"/>
      <c r="C964" s="126"/>
      <c r="D964" s="126"/>
      <c r="E964" s="126"/>
      <c r="F964" s="6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12.75" customHeight="1" x14ac:dyDescent="0.2">
      <c r="A965" s="75"/>
      <c r="B965" s="6"/>
      <c r="C965" s="126"/>
      <c r="D965" s="126"/>
      <c r="E965" s="126"/>
      <c r="F965" s="6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12.75" customHeight="1" x14ac:dyDescent="0.2">
      <c r="A966" s="75"/>
      <c r="B966" s="6"/>
      <c r="C966" s="126"/>
      <c r="D966" s="126"/>
      <c r="E966" s="126"/>
      <c r="F966" s="6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12.75" customHeight="1" x14ac:dyDescent="0.2">
      <c r="A967" s="75"/>
      <c r="B967" s="6"/>
      <c r="C967" s="126"/>
      <c r="D967" s="126"/>
      <c r="E967" s="126"/>
      <c r="F967" s="6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12.75" customHeight="1" x14ac:dyDescent="0.2">
      <c r="A968" s="75"/>
      <c r="B968" s="6"/>
      <c r="C968" s="126"/>
      <c r="D968" s="126"/>
      <c r="E968" s="126"/>
      <c r="F968" s="6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12.75" customHeight="1" x14ac:dyDescent="0.2">
      <c r="A969" s="75"/>
      <c r="B969" s="6"/>
      <c r="C969" s="126"/>
      <c r="D969" s="126"/>
      <c r="E969" s="126"/>
      <c r="F969" s="6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12.75" customHeight="1" x14ac:dyDescent="0.2">
      <c r="A970" s="75"/>
      <c r="B970" s="6"/>
      <c r="C970" s="126"/>
      <c r="D970" s="126"/>
      <c r="E970" s="126"/>
      <c r="F970" s="6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12.75" customHeight="1" x14ac:dyDescent="0.2">
      <c r="A971" s="75"/>
      <c r="B971" s="6"/>
      <c r="C971" s="126"/>
      <c r="D971" s="126"/>
      <c r="E971" s="126"/>
      <c r="F971" s="6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12.75" customHeight="1" x14ac:dyDescent="0.2">
      <c r="A972" s="75"/>
      <c r="B972" s="6"/>
      <c r="C972" s="126"/>
      <c r="D972" s="126"/>
      <c r="E972" s="126"/>
      <c r="F972" s="6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12.75" customHeight="1" x14ac:dyDescent="0.2">
      <c r="A973" s="75"/>
      <c r="B973" s="6"/>
      <c r="C973" s="126"/>
      <c r="D973" s="126"/>
      <c r="E973" s="126"/>
      <c r="F973" s="6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12.75" customHeight="1" x14ac:dyDescent="0.2">
      <c r="A974" s="75"/>
      <c r="B974" s="6"/>
      <c r="C974" s="126"/>
      <c r="D974" s="126"/>
      <c r="E974" s="126"/>
      <c r="F974" s="6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12.75" customHeight="1" x14ac:dyDescent="0.2">
      <c r="A975" s="75"/>
      <c r="B975" s="6"/>
      <c r="C975" s="126"/>
      <c r="D975" s="126"/>
      <c r="E975" s="126"/>
      <c r="F975" s="6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12.75" customHeight="1" x14ac:dyDescent="0.2">
      <c r="A976" s="75"/>
      <c r="B976" s="6"/>
      <c r="C976" s="126"/>
      <c r="D976" s="126"/>
      <c r="E976" s="126"/>
      <c r="F976" s="6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12.75" customHeight="1" x14ac:dyDescent="0.2">
      <c r="A977" s="75"/>
      <c r="B977" s="6"/>
      <c r="C977" s="126"/>
      <c r="D977" s="126"/>
      <c r="E977" s="126"/>
      <c r="F977" s="6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12.75" customHeight="1" x14ac:dyDescent="0.2">
      <c r="A978" s="75"/>
      <c r="B978" s="6"/>
      <c r="C978" s="126"/>
      <c r="D978" s="126"/>
      <c r="E978" s="126"/>
      <c r="F978" s="6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12.75" customHeight="1" x14ac:dyDescent="0.2">
      <c r="A979" s="75"/>
      <c r="B979" s="6"/>
      <c r="C979" s="126"/>
      <c r="D979" s="126"/>
      <c r="E979" s="126"/>
      <c r="F979" s="6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12.75" customHeight="1" x14ac:dyDescent="0.2">
      <c r="A980" s="75"/>
      <c r="B980" s="6"/>
      <c r="C980" s="126"/>
      <c r="D980" s="126"/>
      <c r="E980" s="126"/>
      <c r="F980" s="6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12.75" customHeight="1" x14ac:dyDescent="0.2">
      <c r="A981" s="75"/>
      <c r="B981" s="6"/>
      <c r="C981" s="126"/>
      <c r="D981" s="126"/>
      <c r="E981" s="126"/>
      <c r="F981" s="6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12.75" customHeight="1" x14ac:dyDescent="0.2">
      <c r="A982" s="75"/>
      <c r="B982" s="6"/>
      <c r="C982" s="126"/>
      <c r="D982" s="126"/>
      <c r="E982" s="126"/>
      <c r="F982" s="6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12.75" customHeight="1" x14ac:dyDescent="0.2">
      <c r="A983" s="75"/>
      <c r="B983" s="6"/>
      <c r="C983" s="126"/>
      <c r="D983" s="126"/>
      <c r="E983" s="126"/>
      <c r="F983" s="6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12.75" customHeight="1" x14ac:dyDescent="0.2">
      <c r="A984" s="75"/>
      <c r="B984" s="6"/>
      <c r="C984" s="126"/>
      <c r="D984" s="126"/>
      <c r="E984" s="126"/>
      <c r="F984" s="6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12.75" customHeight="1" x14ac:dyDescent="0.2">
      <c r="A985" s="75"/>
      <c r="B985" s="6"/>
      <c r="C985" s="126"/>
      <c r="D985" s="126"/>
      <c r="E985" s="126"/>
      <c r="F985" s="6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12.75" customHeight="1" x14ac:dyDescent="0.2">
      <c r="A986" s="75"/>
      <c r="B986" s="6"/>
      <c r="C986" s="126"/>
      <c r="D986" s="126"/>
      <c r="E986" s="126"/>
      <c r="F986" s="6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12.75" customHeight="1" x14ac:dyDescent="0.2">
      <c r="A987" s="75"/>
      <c r="B987" s="6"/>
      <c r="C987" s="126"/>
      <c r="D987" s="126"/>
      <c r="E987" s="126"/>
      <c r="F987" s="6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12.75" customHeight="1" x14ac:dyDescent="0.2">
      <c r="A988" s="75"/>
      <c r="B988" s="6"/>
      <c r="C988" s="126"/>
      <c r="D988" s="126"/>
      <c r="E988" s="126"/>
      <c r="F988" s="6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12.75" customHeight="1" x14ac:dyDescent="0.2">
      <c r="A989" s="75"/>
      <c r="B989" s="6"/>
      <c r="C989" s="126"/>
      <c r="D989" s="126"/>
      <c r="E989" s="126"/>
      <c r="F989" s="6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12.75" customHeight="1" x14ac:dyDescent="0.2">
      <c r="A990" s="75"/>
      <c r="B990" s="6"/>
      <c r="C990" s="126"/>
      <c r="D990" s="126"/>
      <c r="E990" s="126"/>
      <c r="F990" s="6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12.75" customHeight="1" x14ac:dyDescent="0.2">
      <c r="A991" s="75"/>
      <c r="B991" s="6"/>
      <c r="C991" s="126"/>
      <c r="D991" s="126"/>
      <c r="E991" s="126"/>
      <c r="F991" s="6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12.75" customHeight="1" x14ac:dyDescent="0.2">
      <c r="A992" s="75"/>
      <c r="B992" s="6"/>
      <c r="C992" s="126"/>
      <c r="D992" s="126"/>
      <c r="E992" s="126"/>
      <c r="F992" s="6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12.75" customHeight="1" x14ac:dyDescent="0.2">
      <c r="A993" s="75"/>
      <c r="B993" s="6"/>
      <c r="C993" s="126"/>
      <c r="D993" s="126"/>
      <c r="E993" s="126"/>
      <c r="F993" s="6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12.75" customHeight="1" x14ac:dyDescent="0.2">
      <c r="A994" s="75"/>
      <c r="B994" s="6"/>
      <c r="C994" s="126"/>
      <c r="D994" s="126"/>
      <c r="E994" s="126"/>
      <c r="F994" s="6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12.75" customHeight="1" x14ac:dyDescent="0.2">
      <c r="A995" s="75"/>
      <c r="B995" s="6"/>
      <c r="C995" s="126"/>
      <c r="D995" s="126"/>
      <c r="E995" s="126"/>
      <c r="F995" s="6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12.75" customHeight="1" x14ac:dyDescent="0.2">
      <c r="A996" s="75"/>
      <c r="B996" s="6"/>
      <c r="C996" s="126"/>
      <c r="D996" s="126"/>
      <c r="E996" s="126"/>
      <c r="F996" s="6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12.75" customHeight="1" x14ac:dyDescent="0.2">
      <c r="A997" s="75"/>
      <c r="B997" s="6"/>
      <c r="C997" s="126"/>
      <c r="D997" s="126"/>
      <c r="E997" s="126"/>
      <c r="F997" s="6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12.75" customHeight="1" x14ac:dyDescent="0.2">
      <c r="A998" s="75"/>
      <c r="B998" s="6"/>
      <c r="C998" s="126"/>
      <c r="D998" s="126"/>
      <c r="E998" s="126"/>
      <c r="F998" s="6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spans="1:26" ht="12.75" customHeight="1" x14ac:dyDescent="0.2">
      <c r="A999" s="75"/>
      <c r="B999" s="6"/>
      <c r="C999" s="126"/>
      <c r="D999" s="126"/>
      <c r="E999" s="126"/>
      <c r="F999" s="6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spans="1:26" ht="12.75" customHeight="1" x14ac:dyDescent="0.2">
      <c r="A1000" s="75"/>
      <c r="B1000" s="6"/>
      <c r="C1000" s="126"/>
      <c r="D1000" s="126"/>
      <c r="E1000" s="126"/>
      <c r="F1000" s="6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sheetProtection algorithmName="SHA-512" hashValue="Djg85abmXeImF2jUEn+wL0doBSVF/oXJICV+pPCfjEa6NMHoODCHpbsFAct7JzcM0s8Lnj6jO6S1Gb18goaaMg==" saltValue="MazW8h7X2av4KGX78692cg==" spinCount="100000" sheet="1" objects="1" scenarios="1"/>
  <mergeCells count="75">
    <mergeCell ref="C60:D60"/>
    <mergeCell ref="C61:D61"/>
    <mergeCell ref="C62:D62"/>
    <mergeCell ref="C63:D63"/>
    <mergeCell ref="B64:C64"/>
    <mergeCell ref="C55:D55"/>
    <mergeCell ref="C56:D56"/>
    <mergeCell ref="C57:D57"/>
    <mergeCell ref="C58:D58"/>
    <mergeCell ref="C59:D59"/>
    <mergeCell ref="C26:D26"/>
    <mergeCell ref="E35:E39"/>
    <mergeCell ref="E43:E44"/>
    <mergeCell ref="E50:E63"/>
    <mergeCell ref="E69:E74"/>
    <mergeCell ref="C27:D27"/>
    <mergeCell ref="C28:D28"/>
    <mergeCell ref="B30:E30"/>
    <mergeCell ref="B31:E31"/>
    <mergeCell ref="E32:E33"/>
    <mergeCell ref="B41:D41"/>
    <mergeCell ref="B42:E42"/>
    <mergeCell ref="B49:E49"/>
    <mergeCell ref="C50:D50"/>
    <mergeCell ref="C52:D52"/>
    <mergeCell ref="C54:D54"/>
    <mergeCell ref="B23:B24"/>
    <mergeCell ref="C23:D23"/>
    <mergeCell ref="E23:E24"/>
    <mergeCell ref="C24:D24"/>
    <mergeCell ref="B25:E25"/>
    <mergeCell ref="B17:E17"/>
    <mergeCell ref="B18:E18"/>
    <mergeCell ref="B19:D19"/>
    <mergeCell ref="B20:D20"/>
    <mergeCell ref="B21:D21"/>
    <mergeCell ref="B10:D10"/>
    <mergeCell ref="B11:D11"/>
    <mergeCell ref="B13:E13"/>
    <mergeCell ref="C14:D14"/>
    <mergeCell ref="C15:D15"/>
    <mergeCell ref="B2:E2"/>
    <mergeCell ref="B5:E5"/>
    <mergeCell ref="B6:D6"/>
    <mergeCell ref="B7:D7"/>
    <mergeCell ref="B8:D8"/>
    <mergeCell ref="B104:C104"/>
    <mergeCell ref="B111:C111"/>
    <mergeCell ref="B112:C112"/>
    <mergeCell ref="B113:C113"/>
    <mergeCell ref="E100:E104"/>
    <mergeCell ref="E107:E108"/>
    <mergeCell ref="E111:E113"/>
    <mergeCell ref="B100:C100"/>
    <mergeCell ref="B101:C101"/>
    <mergeCell ref="B102:C102"/>
    <mergeCell ref="B106:E106"/>
    <mergeCell ref="E85:E86"/>
    <mergeCell ref="B88:D88"/>
    <mergeCell ref="B89:C89"/>
    <mergeCell ref="B91:E91"/>
    <mergeCell ref="B103:C103"/>
    <mergeCell ref="E92:E94"/>
    <mergeCell ref="D98:E98"/>
    <mergeCell ref="B99:E99"/>
    <mergeCell ref="B79:C79"/>
    <mergeCell ref="B81:C81"/>
    <mergeCell ref="D82:E82"/>
    <mergeCell ref="B83:E83"/>
    <mergeCell ref="B84:E84"/>
    <mergeCell ref="B66:C66"/>
    <mergeCell ref="B68:E68"/>
    <mergeCell ref="D76:E76"/>
    <mergeCell ref="B77:E77"/>
    <mergeCell ref="B78:C78"/>
  </mergeCells>
  <printOptions horizontalCentered="1"/>
  <pageMargins left="0.51180555555555496" right="0.51180555555555496" top="0.62986111111111098" bottom="0.62986111111111098" header="0" footer="0"/>
  <pageSetup paperSize="9" fitToHeight="0" orientation="portrait"/>
  <headerFooter>
    <oddFooter>&amp;CPágina &amp;P de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0"/>
  <sheetViews>
    <sheetView showGridLines="0" workbookViewId="0">
      <selection activeCell="B18" sqref="B18:E18"/>
    </sheetView>
  </sheetViews>
  <sheetFormatPr defaultColWidth="12.5703125" defaultRowHeight="15" customHeight="1" outlineLevelRow="2" x14ac:dyDescent="0.2"/>
  <cols>
    <col min="1" max="1" width="1.42578125" customWidth="1"/>
    <col min="2" max="2" width="55.28515625" customWidth="1"/>
    <col min="3" max="3" width="11.85546875" customWidth="1"/>
    <col min="4" max="4" width="14.7109375" customWidth="1"/>
    <col min="5" max="5" width="20" customWidth="1"/>
    <col min="6" max="6" width="15.42578125" customWidth="1"/>
    <col min="7" max="7" width="1.85546875" customWidth="1"/>
    <col min="8" max="8" width="12" customWidth="1"/>
    <col min="9" max="26" width="9.140625" customWidth="1"/>
  </cols>
  <sheetData>
    <row r="1" spans="1:26" ht="7.5" customHeight="1" x14ac:dyDescent="0.2">
      <c r="A1" s="75"/>
      <c r="B1" s="6"/>
      <c r="C1" s="126"/>
      <c r="D1" s="126"/>
      <c r="E1" s="126"/>
      <c r="F1" s="6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2.75" customHeight="1" x14ac:dyDescent="0.2">
      <c r="A2" s="75"/>
      <c r="B2" s="291" t="s">
        <v>145</v>
      </c>
      <c r="C2" s="228"/>
      <c r="D2" s="228"/>
      <c r="E2" s="229"/>
      <c r="F2" s="127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spans="1:26" ht="15" customHeight="1" x14ac:dyDescent="0.2">
      <c r="A3" s="75"/>
      <c r="B3" s="128" t="s">
        <v>146</v>
      </c>
      <c r="C3" s="126"/>
      <c r="D3" s="126"/>
      <c r="E3" s="126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5" customHeight="1" x14ac:dyDescent="0.2">
      <c r="A4" s="75"/>
      <c r="B4" s="128" t="s">
        <v>147</v>
      </c>
      <c r="C4" s="126"/>
      <c r="D4" s="126"/>
      <c r="E4" s="126"/>
      <c r="F4" s="6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5" customHeight="1" x14ac:dyDescent="0.2">
      <c r="A5" s="75"/>
      <c r="B5" s="257" t="s">
        <v>18</v>
      </c>
      <c r="C5" s="217"/>
      <c r="D5" s="217"/>
      <c r="E5" s="218"/>
      <c r="F5" s="128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5" customHeight="1" x14ac:dyDescent="0.2">
      <c r="A6" s="75"/>
      <c r="B6" s="292" t="s">
        <v>19</v>
      </c>
      <c r="C6" s="220"/>
      <c r="D6" s="210"/>
      <c r="E6" s="129" t="str">
        <f>PREENCHIMENTO!C20</f>
        <v>____/____/______</v>
      </c>
      <c r="F6" s="130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15" customHeight="1" x14ac:dyDescent="0.2">
      <c r="A7" s="75"/>
      <c r="B7" s="292" t="s">
        <v>148</v>
      </c>
      <c r="C7" s="220"/>
      <c r="D7" s="210"/>
      <c r="E7" s="131" t="s">
        <v>83</v>
      </c>
      <c r="F7" s="128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5" customHeight="1" x14ac:dyDescent="0.2">
      <c r="A8" s="75"/>
      <c r="B8" s="292" t="s">
        <v>44</v>
      </c>
      <c r="C8" s="220"/>
      <c r="D8" s="210"/>
      <c r="E8" s="131">
        <f>PREENCHIMENTO!H37</f>
        <v>0</v>
      </c>
      <c r="F8" s="128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5" customHeight="1" x14ac:dyDescent="0.2">
      <c r="A9" s="75"/>
      <c r="B9" s="79" t="s">
        <v>45</v>
      </c>
      <c r="C9" s="132"/>
      <c r="D9" s="132"/>
      <c r="E9" s="131">
        <f>PREENCHIMENTO!H38</f>
        <v>0</v>
      </c>
      <c r="F9" s="128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15" customHeight="1" x14ac:dyDescent="0.2">
      <c r="A10" s="75"/>
      <c r="B10" s="292" t="s">
        <v>46</v>
      </c>
      <c r="C10" s="220"/>
      <c r="D10" s="210"/>
      <c r="E10" s="131">
        <f>PREENCHIMENTO!H39</f>
        <v>0</v>
      </c>
      <c r="F10" s="133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15" customHeight="1" x14ac:dyDescent="0.2">
      <c r="A11" s="75"/>
      <c r="B11" s="293" t="s">
        <v>149</v>
      </c>
      <c r="C11" s="225"/>
      <c r="D11" s="235"/>
      <c r="E11" s="134">
        <f>RESUMO!D25</f>
        <v>12</v>
      </c>
      <c r="F11" s="128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6.75" customHeight="1" x14ac:dyDescent="0.2">
      <c r="A12" s="75"/>
      <c r="B12" s="6"/>
      <c r="C12" s="126"/>
      <c r="D12" s="126"/>
      <c r="E12" s="126"/>
      <c r="F12" s="6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15" customHeight="1" x14ac:dyDescent="0.2">
      <c r="A13" s="75"/>
      <c r="B13" s="257" t="s">
        <v>150</v>
      </c>
      <c r="C13" s="217"/>
      <c r="D13" s="217"/>
      <c r="E13" s="218"/>
      <c r="F13" s="128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ht="24.75" customHeight="1" x14ac:dyDescent="0.2">
      <c r="A14" s="75"/>
      <c r="B14" s="88" t="s">
        <v>151</v>
      </c>
      <c r="C14" s="294" t="s">
        <v>152</v>
      </c>
      <c r="D14" s="210"/>
      <c r="E14" s="90" t="s">
        <v>153</v>
      </c>
      <c r="F14" s="13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pans="1:26" ht="15" customHeight="1" x14ac:dyDescent="0.2">
      <c r="A15" s="6"/>
      <c r="B15" s="5" t="s">
        <v>32</v>
      </c>
      <c r="C15" s="295" t="s">
        <v>242</v>
      </c>
      <c r="D15" s="235"/>
      <c r="E15" s="134">
        <f>PREENCHIMENTO!G29</f>
        <v>2</v>
      </c>
      <c r="F15" s="128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6.75" customHeight="1" x14ac:dyDescent="0.2">
      <c r="A16" s="75"/>
      <c r="B16" s="6"/>
      <c r="C16" s="126"/>
      <c r="D16" s="126"/>
      <c r="E16" s="126"/>
      <c r="F16" s="6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15" customHeight="1" x14ac:dyDescent="0.2">
      <c r="A17" s="75"/>
      <c r="B17" s="257" t="s">
        <v>155</v>
      </c>
      <c r="C17" s="217"/>
      <c r="D17" s="217"/>
      <c r="E17" s="218"/>
      <c r="F17" s="128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15" customHeight="1" x14ac:dyDescent="0.2">
      <c r="A18" s="75"/>
      <c r="B18" s="221" t="s">
        <v>156</v>
      </c>
      <c r="C18" s="220"/>
      <c r="D18" s="220"/>
      <c r="E18" s="212"/>
      <c r="F18" s="128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15" customHeight="1" x14ac:dyDescent="0.2">
      <c r="A19" s="75"/>
      <c r="B19" s="292" t="s">
        <v>157</v>
      </c>
      <c r="C19" s="220"/>
      <c r="D19" s="210"/>
      <c r="E19" s="131" t="s">
        <v>243</v>
      </c>
      <c r="F19" s="128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15" customHeight="1" x14ac:dyDescent="0.2">
      <c r="A20" s="75"/>
      <c r="B20" s="292" t="s">
        <v>159</v>
      </c>
      <c r="C20" s="220"/>
      <c r="D20" s="210"/>
      <c r="E20" s="136">
        <f>PREENCHIMENTO!C29</f>
        <v>5486.94</v>
      </c>
      <c r="F20" s="137"/>
      <c r="G20" s="75"/>
      <c r="H20" s="200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6.75" customHeight="1" x14ac:dyDescent="0.2">
      <c r="A21" s="75"/>
      <c r="B21" s="138"/>
      <c r="C21" s="139"/>
      <c r="D21" s="139"/>
      <c r="E21" s="139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30.75" customHeight="1" x14ac:dyDescent="0.2">
      <c r="A22" s="75"/>
      <c r="B22" s="296" t="s">
        <v>32</v>
      </c>
      <c r="C22" s="298" t="s">
        <v>160</v>
      </c>
      <c r="D22" s="232"/>
      <c r="E22" s="299" t="s">
        <v>161</v>
      </c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30" customHeight="1" x14ac:dyDescent="0.2">
      <c r="A23" s="75"/>
      <c r="B23" s="297"/>
      <c r="C23" s="300"/>
      <c r="D23" s="210"/>
      <c r="E23" s="272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 spans="1:26" ht="15" customHeight="1" x14ac:dyDescent="0.2">
      <c r="A24" s="75"/>
      <c r="B24" s="221" t="s">
        <v>162</v>
      </c>
      <c r="C24" s="220"/>
      <c r="D24" s="220"/>
      <c r="E24" s="212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 spans="1:26" ht="15" customHeight="1" outlineLevel="1" x14ac:dyDescent="0.2">
      <c r="A25" s="75"/>
      <c r="B25" s="73" t="s">
        <v>23</v>
      </c>
      <c r="C25" s="301">
        <f>E20</f>
        <v>5486.94</v>
      </c>
      <c r="D25" s="210"/>
      <c r="E25" s="140" t="s">
        <v>163</v>
      </c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15" customHeight="1" x14ac:dyDescent="0.2">
      <c r="A26" s="6"/>
      <c r="B26" s="141" t="s">
        <v>164</v>
      </c>
      <c r="C26" s="302">
        <f>C25</f>
        <v>5486.94</v>
      </c>
      <c r="D26" s="235"/>
      <c r="E26" s="142" t="s">
        <v>165</v>
      </c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spans="1:26" ht="6.75" customHeight="1" x14ac:dyDescent="0.2">
      <c r="A27" s="75"/>
      <c r="B27" s="143"/>
      <c r="C27" s="144"/>
      <c r="D27" s="144"/>
      <c r="E27" s="86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15" customHeight="1" x14ac:dyDescent="0.2">
      <c r="A28" s="75"/>
      <c r="B28" s="257" t="s">
        <v>166</v>
      </c>
      <c r="C28" s="217"/>
      <c r="D28" s="217"/>
      <c r="E28" s="218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27.75" customHeight="1" outlineLevel="1" x14ac:dyDescent="0.2">
      <c r="A29" s="75"/>
      <c r="B29" s="303" t="s">
        <v>167</v>
      </c>
      <c r="C29" s="220"/>
      <c r="D29" s="220"/>
      <c r="E29" s="212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spans="1:26" ht="15" customHeight="1" outlineLevel="1" x14ac:dyDescent="0.2">
      <c r="A30" s="75"/>
      <c r="B30" s="79" t="s">
        <v>168</v>
      </c>
      <c r="C30" s="193">
        <v>0.2</v>
      </c>
      <c r="D30" s="60">
        <f t="shared" ref="D30:D37" si="0">ROUND(C30*C$26,2)</f>
        <v>1097.3900000000001</v>
      </c>
      <c r="E30" s="270" t="s">
        <v>163</v>
      </c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spans="1:26" ht="15" customHeight="1" outlineLevel="1" x14ac:dyDescent="0.2">
      <c r="A31" s="75"/>
      <c r="B31" s="79" t="s">
        <v>169</v>
      </c>
      <c r="C31" s="193">
        <v>2.5000000000000001E-2</v>
      </c>
      <c r="D31" s="60">
        <f t="shared" si="0"/>
        <v>137.16999999999999</v>
      </c>
      <c r="E31" s="272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spans="1:26" ht="15" customHeight="1" outlineLevel="1" x14ac:dyDescent="0.25">
      <c r="A32" s="75"/>
      <c r="B32" s="73" t="s">
        <v>170</v>
      </c>
      <c r="C32" s="146">
        <f>PREENCHIMENTO!C33</f>
        <v>0</v>
      </c>
      <c r="D32" s="147">
        <f t="shared" si="0"/>
        <v>0</v>
      </c>
      <c r="E32" s="140" t="s">
        <v>171</v>
      </c>
      <c r="F32" s="75" t="s">
        <v>244</v>
      </c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spans="1:26" ht="15" customHeight="1" outlineLevel="1" x14ac:dyDescent="0.2">
      <c r="A33" s="75"/>
      <c r="B33" s="79" t="s">
        <v>172</v>
      </c>
      <c r="C33" s="193">
        <v>1.4999999999999999E-2</v>
      </c>
      <c r="D33" s="60">
        <f t="shared" si="0"/>
        <v>82.3</v>
      </c>
      <c r="E33" s="270" t="s">
        <v>163</v>
      </c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15" customHeight="1" outlineLevel="1" x14ac:dyDescent="0.2">
      <c r="A34" s="75"/>
      <c r="B34" s="79" t="s">
        <v>173</v>
      </c>
      <c r="C34" s="193">
        <v>0.01</v>
      </c>
      <c r="D34" s="60">
        <f t="shared" si="0"/>
        <v>54.87</v>
      </c>
      <c r="E34" s="271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15" customHeight="1" outlineLevel="1" x14ac:dyDescent="0.2">
      <c r="A35" s="75"/>
      <c r="B35" s="79" t="s">
        <v>174</v>
      </c>
      <c r="C35" s="193">
        <v>6.0000000000000001E-3</v>
      </c>
      <c r="D35" s="60">
        <f t="shared" si="0"/>
        <v>32.92</v>
      </c>
      <c r="E35" s="271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15" customHeight="1" outlineLevel="1" x14ac:dyDescent="0.2">
      <c r="A36" s="75"/>
      <c r="B36" s="79" t="s">
        <v>175</v>
      </c>
      <c r="C36" s="193">
        <v>2E-3</v>
      </c>
      <c r="D36" s="60">
        <f t="shared" si="0"/>
        <v>10.97</v>
      </c>
      <c r="E36" s="271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15" customHeight="1" outlineLevel="1" x14ac:dyDescent="0.2">
      <c r="A37" s="75"/>
      <c r="B37" s="79" t="s">
        <v>176</v>
      </c>
      <c r="C37" s="193">
        <v>0.08</v>
      </c>
      <c r="D37" s="60">
        <f t="shared" si="0"/>
        <v>438.96</v>
      </c>
      <c r="E37" s="272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15" customHeight="1" outlineLevel="1" x14ac:dyDescent="0.2">
      <c r="A38" s="75"/>
      <c r="B38" s="88" t="s">
        <v>177</v>
      </c>
      <c r="C38" s="194">
        <f t="shared" ref="C38:D38" si="1">SUM(C30:C37)</f>
        <v>0.33800000000000002</v>
      </c>
      <c r="D38" s="149">
        <f t="shared" si="1"/>
        <v>1854.5800000000002</v>
      </c>
      <c r="E38" s="140" t="s">
        <v>165</v>
      </c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3" customHeight="1" outlineLevel="1" x14ac:dyDescent="0.2">
      <c r="A39" s="75"/>
      <c r="B39" s="304"/>
      <c r="C39" s="305"/>
      <c r="D39" s="305"/>
      <c r="E39" s="86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15" customHeight="1" outlineLevel="1" x14ac:dyDescent="0.2">
      <c r="A40" s="75"/>
      <c r="B40" s="221" t="s">
        <v>178</v>
      </c>
      <c r="C40" s="220"/>
      <c r="D40" s="220"/>
      <c r="E40" s="212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15" customHeight="1" outlineLevel="2" x14ac:dyDescent="0.2">
      <c r="A41" s="75"/>
      <c r="B41" s="79" t="s">
        <v>179</v>
      </c>
      <c r="C41" s="145">
        <f>1/12</f>
        <v>8.3333333333333329E-2</v>
      </c>
      <c r="D41" s="60">
        <f t="shared" ref="D41:D42" si="2">ROUND(C41*(C$26),2)</f>
        <v>457.25</v>
      </c>
      <c r="E41" s="270" t="s">
        <v>163</v>
      </c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15" customHeight="1" outlineLevel="2" x14ac:dyDescent="0.2">
      <c r="A42" s="75"/>
      <c r="B42" s="79" t="s">
        <v>180</v>
      </c>
      <c r="C42" s="145">
        <f>1/3/12</f>
        <v>2.7777777777777776E-2</v>
      </c>
      <c r="D42" s="60">
        <f t="shared" si="2"/>
        <v>152.41999999999999</v>
      </c>
      <c r="E42" s="272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15" customHeight="1" outlineLevel="2" x14ac:dyDescent="0.2">
      <c r="A43" s="75"/>
      <c r="B43" s="88" t="s">
        <v>181</v>
      </c>
      <c r="C43" s="148">
        <f t="shared" ref="C43:D43" si="3">SUM(C41:C42)</f>
        <v>0.1111111111111111</v>
      </c>
      <c r="D43" s="149">
        <f t="shared" si="3"/>
        <v>609.66999999999996</v>
      </c>
      <c r="E43" s="140" t="s">
        <v>165</v>
      </c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15" customHeight="1" outlineLevel="2" x14ac:dyDescent="0.2">
      <c r="A44" s="75"/>
      <c r="B44" s="79" t="s">
        <v>182</v>
      </c>
      <c r="C44" s="145">
        <f>C43*C38</f>
        <v>3.7555555555555557E-2</v>
      </c>
      <c r="D44" s="60">
        <f>ROUND(C26*C44,2)</f>
        <v>206.07</v>
      </c>
      <c r="E44" s="150" t="s">
        <v>163</v>
      </c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15" customHeight="1" outlineLevel="1" x14ac:dyDescent="0.2">
      <c r="A45" s="75"/>
      <c r="B45" s="88" t="s">
        <v>183</v>
      </c>
      <c r="C45" s="148">
        <f>SUM(C44+C43)</f>
        <v>0.14866666666666667</v>
      </c>
      <c r="D45" s="149">
        <f>SUM(D43:D44)</f>
        <v>815.74</v>
      </c>
      <c r="E45" s="140" t="s">
        <v>165</v>
      </c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3" customHeight="1" outlineLevel="1" x14ac:dyDescent="0.2">
      <c r="A46" s="75"/>
      <c r="B46" s="143"/>
      <c r="C46" s="144"/>
      <c r="D46" s="144"/>
      <c r="E46" s="86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15" customHeight="1" outlineLevel="1" x14ac:dyDescent="0.2">
      <c r="A47" s="75"/>
      <c r="B47" s="221" t="s">
        <v>184</v>
      </c>
      <c r="C47" s="220"/>
      <c r="D47" s="220"/>
      <c r="E47" s="212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15" customHeight="1" outlineLevel="2" x14ac:dyDescent="0.2">
      <c r="A48" s="75"/>
      <c r="B48" s="73" t="s">
        <v>47</v>
      </c>
      <c r="C48" s="269">
        <f>PREENCHIMENTO!C43*PREENCHIMENTO!C44*PREENCHIMENTO!C45</f>
        <v>0</v>
      </c>
      <c r="D48" s="210"/>
      <c r="E48" s="270" t="s">
        <v>171</v>
      </c>
      <c r="F48" s="75" t="s">
        <v>199</v>
      </c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15" customHeight="1" outlineLevel="2" x14ac:dyDescent="0.2">
      <c r="A49" s="75"/>
      <c r="B49" s="152" t="s">
        <v>185</v>
      </c>
      <c r="C49" s="153">
        <f>PREENCHIMENTO!C46</f>
        <v>0</v>
      </c>
      <c r="D49" s="147">
        <f>IF(((C25*6%)&gt;C48),(-C48),ROUND((-C25*6%),2))</f>
        <v>0</v>
      </c>
      <c r="E49" s="271"/>
      <c r="F49" s="75" t="s">
        <v>199</v>
      </c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15" customHeight="1" outlineLevel="2" x14ac:dyDescent="0.2">
      <c r="A50" s="75"/>
      <c r="B50" s="79" t="s">
        <v>53</v>
      </c>
      <c r="C50" s="269">
        <f>PREENCHIMENTO!H50*PREENCHIMENTO!H51</f>
        <v>0</v>
      </c>
      <c r="D50" s="210"/>
      <c r="E50" s="271"/>
      <c r="F50" s="75" t="s">
        <v>199</v>
      </c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15" customHeight="1" outlineLevel="2" x14ac:dyDescent="0.2">
      <c r="A51" s="75"/>
      <c r="B51" s="154" t="s">
        <v>186</v>
      </c>
      <c r="C51" s="153">
        <f>PREENCHIMENTO!H52</f>
        <v>0</v>
      </c>
      <c r="D51" s="60">
        <f>-ROUND((C50*C51),2)</f>
        <v>0</v>
      </c>
      <c r="E51" s="271"/>
      <c r="F51" s="75" t="s">
        <v>199</v>
      </c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15" customHeight="1" outlineLevel="2" x14ac:dyDescent="0.2">
      <c r="A52" s="75"/>
      <c r="B52" s="79" t="str">
        <f>PREENCHIMENTO!B55</f>
        <v>2.3.C. Outro previsto na CCT (especificar aqui)</v>
      </c>
      <c r="C52" s="269">
        <f>PREENCHIMENTO!G67</f>
        <v>0</v>
      </c>
      <c r="D52" s="210"/>
      <c r="E52" s="271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15" customHeight="1" outlineLevel="2" x14ac:dyDescent="0.2">
      <c r="A53" s="75"/>
      <c r="B53" s="79" t="str">
        <f>PREENCHIMENTO!B56</f>
        <v>2.3.C.1. Dedução - participação trabalhador no custeio (se houver)</v>
      </c>
      <c r="C53" s="269">
        <f>PREENCHIMENTO!H68</f>
        <v>0</v>
      </c>
      <c r="D53" s="210"/>
      <c r="E53" s="271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15" customHeight="1" outlineLevel="2" x14ac:dyDescent="0.2">
      <c r="A54" s="75"/>
      <c r="B54" s="79" t="str">
        <f>PREENCHIMENTO!B57</f>
        <v>2.3.D. Outro previsto na CCT (especificar aqui)</v>
      </c>
      <c r="C54" s="269">
        <f>PREENCHIMENTO!G69</f>
        <v>0</v>
      </c>
      <c r="D54" s="210"/>
      <c r="E54" s="271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15" customHeight="1" outlineLevel="2" x14ac:dyDescent="0.2">
      <c r="A55" s="75"/>
      <c r="B55" s="79" t="str">
        <f>PREENCHIMENTO!B58</f>
        <v>2.3.D.1. Dedução - participação trabalhador no custeio (se houver)</v>
      </c>
      <c r="C55" s="269">
        <f>PREENCHIMENTO!G70</f>
        <v>0</v>
      </c>
      <c r="D55" s="210"/>
      <c r="E55" s="271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15" customHeight="1" outlineLevel="2" x14ac:dyDescent="0.2">
      <c r="A56" s="75"/>
      <c r="B56" s="79" t="str">
        <f>PREENCHIMENTO!B59</f>
        <v>2.3.E. Outro previsto na CCT (especificar aqui)</v>
      </c>
      <c r="C56" s="269">
        <f>PREENCHIMENTO!G71</f>
        <v>0</v>
      </c>
      <c r="D56" s="210"/>
      <c r="E56" s="271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15" customHeight="1" outlineLevel="2" x14ac:dyDescent="0.2">
      <c r="A57" s="75"/>
      <c r="B57" s="79" t="str">
        <f>PREENCHIMENTO!B60</f>
        <v>2.3.E.1. Dedução - participação trabalhador no custeio (se houver)</v>
      </c>
      <c r="C57" s="269">
        <f>PREENCHIMENTO!G72</f>
        <v>0</v>
      </c>
      <c r="D57" s="210"/>
      <c r="E57" s="271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15" customHeight="1" outlineLevel="2" x14ac:dyDescent="0.2">
      <c r="A58" s="75"/>
      <c r="B58" s="79" t="str">
        <f>PREENCHIMENTO!B61</f>
        <v>2.3.F. Outro previsto na CCT (especificar aqui)</v>
      </c>
      <c r="C58" s="269">
        <f>PREENCHIMENTO!G73</f>
        <v>0</v>
      </c>
      <c r="D58" s="210"/>
      <c r="E58" s="271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15" customHeight="1" outlineLevel="2" x14ac:dyDescent="0.2">
      <c r="A59" s="75"/>
      <c r="B59" s="79" t="str">
        <f>PREENCHIMENTO!B62</f>
        <v>2.3.F.1. Dedução - participação trabalhador no custeio (se houver)</v>
      </c>
      <c r="C59" s="269">
        <f>PREENCHIMENTO!G74</f>
        <v>0</v>
      </c>
      <c r="D59" s="210"/>
      <c r="E59" s="271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15" customHeight="1" outlineLevel="2" x14ac:dyDescent="0.2">
      <c r="A60" s="75"/>
      <c r="B60" s="79" t="str">
        <f>PREENCHIMENTO!B63</f>
        <v>2.3.G. Outro previsto na CCT (especificar aqui)</v>
      </c>
      <c r="C60" s="269">
        <f>PREENCHIMENTO!G75</f>
        <v>0</v>
      </c>
      <c r="D60" s="210"/>
      <c r="E60" s="271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15" customHeight="1" outlineLevel="2" x14ac:dyDescent="0.2">
      <c r="A61" s="75"/>
      <c r="B61" s="79" t="str">
        <f>PREENCHIMENTO!B64</f>
        <v>2.3.G.1. Dedução - participação trabalhador no custeio (se houver)</v>
      </c>
      <c r="C61" s="269">
        <f>PREENCHIMENTO!G76</f>
        <v>0</v>
      </c>
      <c r="D61" s="210"/>
      <c r="E61" s="306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15" customHeight="1" outlineLevel="1" x14ac:dyDescent="0.2">
      <c r="A62" s="75"/>
      <c r="B62" s="273" t="s">
        <v>187</v>
      </c>
      <c r="C62" s="210"/>
      <c r="D62" s="149">
        <f>(C48+D49+C50+D51+C52-C53+C54-C55+C56-C57+C58-C59+C60-C61)</f>
        <v>0</v>
      </c>
      <c r="E62" s="142" t="s">
        <v>165</v>
      </c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3" customHeight="1" outlineLevel="1" x14ac:dyDescent="0.2">
      <c r="A63" s="75"/>
      <c r="B63" s="143"/>
      <c r="C63" s="144"/>
      <c r="D63" s="144"/>
      <c r="E63" s="15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15" customHeight="1" x14ac:dyDescent="0.2">
      <c r="A64" s="75"/>
      <c r="B64" s="274" t="s">
        <v>188</v>
      </c>
      <c r="C64" s="235"/>
      <c r="D64" s="156">
        <f>SUM(D38+D45+D62)</f>
        <v>2670.32</v>
      </c>
      <c r="E64" s="142" t="s">
        <v>165</v>
      </c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6.75" customHeight="1" x14ac:dyDescent="0.2">
      <c r="A65" s="75"/>
      <c r="B65" s="143"/>
      <c r="C65" s="144"/>
      <c r="D65" s="144"/>
      <c r="E65" s="86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15" customHeight="1" x14ac:dyDescent="0.2">
      <c r="A66" s="75"/>
      <c r="B66" s="257" t="s">
        <v>189</v>
      </c>
      <c r="C66" s="217"/>
      <c r="D66" s="217"/>
      <c r="E66" s="218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26.25" customHeight="1" outlineLevel="1" x14ac:dyDescent="0.2">
      <c r="A67" s="75"/>
      <c r="B67" s="157" t="s">
        <v>190</v>
      </c>
      <c r="C67" s="158">
        <f>1/30*7/12</f>
        <v>1.9444444444444445E-2</v>
      </c>
      <c r="D67" s="147">
        <f t="shared" ref="D67:D68" si="4">ROUND(C$26*C67,2)</f>
        <v>106.69</v>
      </c>
      <c r="E67" s="270" t="s">
        <v>163</v>
      </c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26.25" customHeight="1" outlineLevel="1" x14ac:dyDescent="0.2">
      <c r="A68" s="75"/>
      <c r="B68" s="91" t="s">
        <v>191</v>
      </c>
      <c r="C68" s="159">
        <f>C38*C67</f>
        <v>6.5722222222222224E-3</v>
      </c>
      <c r="D68" s="147">
        <f t="shared" si="4"/>
        <v>36.06</v>
      </c>
      <c r="E68" s="271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17.25" customHeight="1" outlineLevel="1" x14ac:dyDescent="0.2">
      <c r="A69" s="75"/>
      <c r="B69" s="157" t="s">
        <v>192</v>
      </c>
      <c r="C69" s="158">
        <f>1*0.08*0.4</f>
        <v>3.2000000000000001E-2</v>
      </c>
      <c r="D69" s="147">
        <f>ROUND((C$26+D43)*C69,2)</f>
        <v>195.09</v>
      </c>
      <c r="E69" s="271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27.75" customHeight="1" outlineLevel="1" x14ac:dyDescent="0.2">
      <c r="A70" s="75"/>
      <c r="B70" s="157" t="s">
        <v>193</v>
      </c>
      <c r="C70" s="159">
        <f>(1/12)*156%</f>
        <v>0.13</v>
      </c>
      <c r="D70" s="160">
        <f>ROUND((C26/12)*1.56,2)</f>
        <v>713.3</v>
      </c>
      <c r="E70" s="271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15" customHeight="1" outlineLevel="1" x14ac:dyDescent="0.2">
      <c r="A71" s="75"/>
      <c r="B71" s="157" t="s">
        <v>194</v>
      </c>
      <c r="C71" s="159">
        <f>C70*8%</f>
        <v>1.0400000000000001E-2</v>
      </c>
      <c r="D71" s="160">
        <f>ROUND(D70*C71,2)</f>
        <v>7.42</v>
      </c>
      <c r="E71" s="271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15" customHeight="1" outlineLevel="1" x14ac:dyDescent="0.2">
      <c r="A72" s="75"/>
      <c r="B72" s="157" t="s">
        <v>195</v>
      </c>
      <c r="C72" s="159">
        <f>(1*0.08*0.4)*1.56</f>
        <v>4.9920000000000006E-2</v>
      </c>
      <c r="D72" s="160">
        <f>ROUND((C$26+D43)*C72,2)</f>
        <v>304.33999999999997</v>
      </c>
      <c r="E72" s="272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15" customHeight="1" x14ac:dyDescent="0.2">
      <c r="A73" s="75"/>
      <c r="B73" s="141" t="s">
        <v>196</v>
      </c>
      <c r="C73" s="161">
        <f t="shared" ref="C73:D73" si="5">SUM(C67:C72)</f>
        <v>0.24833666666666665</v>
      </c>
      <c r="D73" s="156">
        <f t="shared" si="5"/>
        <v>1362.8999999999999</v>
      </c>
      <c r="E73" s="142" t="s">
        <v>165</v>
      </c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6.75" customHeight="1" x14ac:dyDescent="0.2">
      <c r="A74" s="75"/>
      <c r="B74" s="163"/>
      <c r="C74" s="198"/>
      <c r="D74" s="308"/>
      <c r="E74" s="229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15" customHeight="1" x14ac:dyDescent="0.2">
      <c r="A75" s="75"/>
      <c r="B75" s="257" t="s">
        <v>197</v>
      </c>
      <c r="C75" s="217"/>
      <c r="D75" s="217"/>
      <c r="E75" s="218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15" customHeight="1" outlineLevel="1" x14ac:dyDescent="0.2">
      <c r="A76" s="75"/>
      <c r="B76" s="289" t="s">
        <v>198</v>
      </c>
      <c r="C76" s="210"/>
      <c r="D76" s="162">
        <f>(Uniforme!H9+Uniforme!H19)/2</f>
        <v>0</v>
      </c>
      <c r="E76" s="140" t="s">
        <v>171</v>
      </c>
      <c r="F76" s="75" t="s">
        <v>199</v>
      </c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15" customHeight="1" x14ac:dyDescent="0.2">
      <c r="A77" s="75"/>
      <c r="B77" s="274" t="s">
        <v>200</v>
      </c>
      <c r="C77" s="235"/>
      <c r="D77" s="156">
        <f>SUM(D76)</f>
        <v>0</v>
      </c>
      <c r="E77" s="142" t="s">
        <v>165</v>
      </c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6.75" customHeight="1" x14ac:dyDescent="0.2">
      <c r="A78" s="75"/>
      <c r="B78" s="163"/>
      <c r="C78" s="138"/>
      <c r="D78" s="138"/>
      <c r="E78" s="15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13.5" customHeight="1" x14ac:dyDescent="0.2">
      <c r="A79" s="75"/>
      <c r="B79" s="277" t="s">
        <v>201</v>
      </c>
      <c r="C79" s="284"/>
      <c r="D79" s="199">
        <f>D77+D73+D64+C26</f>
        <v>9520.16</v>
      </c>
      <c r="E79" s="165" t="s">
        <v>165</v>
      </c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6.75" customHeight="1" x14ac:dyDescent="0.2">
      <c r="A80" s="75"/>
      <c r="B80" s="143"/>
      <c r="C80" s="144"/>
      <c r="D80" s="285"/>
      <c r="E80" s="229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15" customHeight="1" x14ac:dyDescent="0.2">
      <c r="A81" s="75"/>
      <c r="B81" s="257" t="s">
        <v>202</v>
      </c>
      <c r="C81" s="217"/>
      <c r="D81" s="217"/>
      <c r="E81" s="218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15" customHeight="1" x14ac:dyDescent="0.2">
      <c r="A82" s="75"/>
      <c r="B82" s="221" t="s">
        <v>203</v>
      </c>
      <c r="C82" s="220"/>
      <c r="D82" s="220"/>
      <c r="E82" s="212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15" customHeight="1" outlineLevel="1" x14ac:dyDescent="0.2">
      <c r="A83" s="75"/>
      <c r="B83" s="73" t="s">
        <v>70</v>
      </c>
      <c r="C83" s="145">
        <f>PREENCHIMENTO!C80</f>
        <v>0</v>
      </c>
      <c r="D83" s="60">
        <f>ROUND(D$79*C83,2)</f>
        <v>0</v>
      </c>
      <c r="E83" s="270" t="s">
        <v>171</v>
      </c>
      <c r="F83" s="75" t="s">
        <v>71</v>
      </c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15" customHeight="1" outlineLevel="1" x14ac:dyDescent="0.2">
      <c r="A84" s="75"/>
      <c r="B84" s="73" t="s">
        <v>72</v>
      </c>
      <c r="C84" s="145">
        <f>PREENCHIMENTO!C81</f>
        <v>0</v>
      </c>
      <c r="D84" s="60">
        <f>ROUND((D$79+D83)*C84,2)</f>
        <v>0</v>
      </c>
      <c r="E84" s="272"/>
      <c r="F84" s="75" t="s">
        <v>71</v>
      </c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15" customHeight="1" x14ac:dyDescent="0.2">
      <c r="A85" s="75"/>
      <c r="B85" s="141" t="s">
        <v>204</v>
      </c>
      <c r="C85" s="161">
        <f t="shared" ref="C85:D85" si="6">SUM(C83:C84)</f>
        <v>0</v>
      </c>
      <c r="D85" s="156">
        <f t="shared" si="6"/>
        <v>0</v>
      </c>
      <c r="E85" s="142" t="s">
        <v>165</v>
      </c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3" customHeight="1" x14ac:dyDescent="0.2">
      <c r="A86" s="75"/>
      <c r="B86" s="280"/>
      <c r="C86" s="281"/>
      <c r="D86" s="282"/>
      <c r="E86" s="15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25.5" customHeight="1" x14ac:dyDescent="0.2">
      <c r="A87" s="75"/>
      <c r="B87" s="283" t="s">
        <v>205</v>
      </c>
      <c r="C87" s="284"/>
      <c r="D87" s="166">
        <f>D79+D85</f>
        <v>9520.16</v>
      </c>
      <c r="E87" s="165" t="s">
        <v>165</v>
      </c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3" customHeight="1" x14ac:dyDescent="0.2">
      <c r="A88" s="75"/>
      <c r="B88" s="167"/>
      <c r="C88" s="168"/>
      <c r="D88" s="169"/>
      <c r="E88" s="170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spans="1:26" ht="15" customHeight="1" x14ac:dyDescent="0.2">
      <c r="A89" s="75"/>
      <c r="B89" s="257" t="s">
        <v>206</v>
      </c>
      <c r="C89" s="217"/>
      <c r="D89" s="217"/>
      <c r="E89" s="218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15" customHeight="1" outlineLevel="1" x14ac:dyDescent="0.2">
      <c r="A90" s="75"/>
      <c r="B90" s="79" t="s">
        <v>207</v>
      </c>
      <c r="C90" s="145">
        <f>PREENCHIMENTO!C85</f>
        <v>0</v>
      </c>
      <c r="D90" s="60">
        <f t="shared" ref="D90:D92" si="7">ROUND(D$94*C90,2)</f>
        <v>0</v>
      </c>
      <c r="E90" s="270" t="s">
        <v>171</v>
      </c>
      <c r="F90" s="75" t="s">
        <v>208</v>
      </c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spans="1:26" ht="15" customHeight="1" outlineLevel="1" x14ac:dyDescent="0.2">
      <c r="A91" s="75"/>
      <c r="B91" s="79" t="s">
        <v>209</v>
      </c>
      <c r="C91" s="145">
        <f>PREENCHIMENTO!C86</f>
        <v>0</v>
      </c>
      <c r="D91" s="60">
        <f t="shared" si="7"/>
        <v>0</v>
      </c>
      <c r="E91" s="271"/>
      <c r="F91" s="75" t="s">
        <v>208</v>
      </c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15" customHeight="1" outlineLevel="1" x14ac:dyDescent="0.2">
      <c r="A92" s="75"/>
      <c r="B92" s="79" t="s">
        <v>210</v>
      </c>
      <c r="C92" s="145">
        <f>PREENCHIMENTO!C87</f>
        <v>0</v>
      </c>
      <c r="D92" s="60">
        <f t="shared" si="7"/>
        <v>0</v>
      </c>
      <c r="E92" s="272"/>
      <c r="F92" s="75" t="s">
        <v>208</v>
      </c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15" customHeight="1" x14ac:dyDescent="0.2">
      <c r="A93" s="174"/>
      <c r="B93" s="88" t="s">
        <v>211</v>
      </c>
      <c r="C93" s="148">
        <f t="shared" ref="C93:D93" si="8">SUM(C90:C92)</f>
        <v>0</v>
      </c>
      <c r="D93" s="149">
        <f t="shared" si="8"/>
        <v>0</v>
      </c>
      <c r="E93" s="140" t="s">
        <v>165</v>
      </c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spans="1:26" ht="11.25" hidden="1" customHeight="1" x14ac:dyDescent="0.2">
      <c r="A94" s="178"/>
      <c r="B94" s="179"/>
      <c r="C94" s="195">
        <f>1-C93</f>
        <v>1</v>
      </c>
      <c r="D94" s="181">
        <f>ROUND(D87/C94,2)</f>
        <v>9520.16</v>
      </c>
      <c r="E94" s="182"/>
      <c r="F94" s="75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</row>
    <row r="95" spans="1:26" ht="15" customHeight="1" x14ac:dyDescent="0.2">
      <c r="A95" s="75"/>
      <c r="B95" s="141" t="s">
        <v>212</v>
      </c>
      <c r="C95" s="161">
        <f t="shared" ref="C95:D95" si="9">C85+C93</f>
        <v>0</v>
      </c>
      <c r="D95" s="156">
        <f t="shared" si="9"/>
        <v>0</v>
      </c>
      <c r="E95" s="142" t="s">
        <v>165</v>
      </c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spans="1:26" ht="6.75" customHeight="1" x14ac:dyDescent="0.2">
      <c r="A96" s="75"/>
      <c r="B96" s="143"/>
      <c r="C96" s="144"/>
      <c r="D96" s="309"/>
      <c r="E96" s="310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spans="1:26" ht="15" customHeight="1" x14ac:dyDescent="0.2">
      <c r="A97" s="75"/>
      <c r="B97" s="257" t="s">
        <v>238</v>
      </c>
      <c r="C97" s="217"/>
      <c r="D97" s="217"/>
      <c r="E97" s="218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12.75" customHeight="1" x14ac:dyDescent="0.2">
      <c r="A98" s="75"/>
      <c r="B98" s="290" t="s">
        <v>214</v>
      </c>
      <c r="C98" s="210"/>
      <c r="D98" s="183">
        <f>D79+D95</f>
        <v>9520.16</v>
      </c>
      <c r="E98" s="287" t="s">
        <v>165</v>
      </c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15" customHeight="1" x14ac:dyDescent="0.2">
      <c r="A99" s="75"/>
      <c r="B99" s="289" t="s">
        <v>215</v>
      </c>
      <c r="C99" s="210"/>
      <c r="D99" s="184">
        <f>E15</f>
        <v>2</v>
      </c>
      <c r="E99" s="271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15" customHeight="1" x14ac:dyDescent="0.2">
      <c r="A100" s="75"/>
      <c r="B100" s="279" t="s">
        <v>216</v>
      </c>
      <c r="C100" s="210"/>
      <c r="D100" s="185">
        <f>D98*D99</f>
        <v>19040.32</v>
      </c>
      <c r="E100" s="271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15" customHeight="1" x14ac:dyDescent="0.2">
      <c r="A101" s="75"/>
      <c r="B101" s="279" t="s">
        <v>217</v>
      </c>
      <c r="C101" s="210"/>
      <c r="D101" s="185">
        <f>D100*12</f>
        <v>228483.84</v>
      </c>
      <c r="E101" s="271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15" customHeight="1" x14ac:dyDescent="0.2">
      <c r="A102" s="75"/>
      <c r="B102" s="286" t="s">
        <v>218</v>
      </c>
      <c r="C102" s="235"/>
      <c r="D102" s="186">
        <f>D100*24</f>
        <v>456967.67999999999</v>
      </c>
      <c r="E102" s="288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6.75" customHeight="1" x14ac:dyDescent="0.2">
      <c r="A103" s="75"/>
      <c r="B103" s="75"/>
      <c r="C103" s="139"/>
      <c r="D103" s="187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15" customHeight="1" x14ac:dyDescent="0.2">
      <c r="A104" s="75"/>
      <c r="B104" s="307" t="s">
        <v>219</v>
      </c>
      <c r="C104" s="217"/>
      <c r="D104" s="217"/>
      <c r="E104" s="218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15" customHeight="1" x14ac:dyDescent="0.2">
      <c r="A105" s="75"/>
      <c r="B105" s="73" t="s">
        <v>220</v>
      </c>
      <c r="C105" s="158">
        <v>8.3299999999999999E-2</v>
      </c>
      <c r="D105" s="147">
        <f t="shared" ref="D105:D108" si="10">$C$26*C105</f>
        <v>457.06210199999998</v>
      </c>
      <c r="E105" s="270" t="s">
        <v>163</v>
      </c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15" customHeight="1" x14ac:dyDescent="0.2">
      <c r="A106" s="75"/>
      <c r="B106" s="73" t="s">
        <v>221</v>
      </c>
      <c r="C106" s="158">
        <v>0.121</v>
      </c>
      <c r="D106" s="147">
        <f t="shared" si="10"/>
        <v>663.91973999999993</v>
      </c>
      <c r="E106" s="272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12.75" customHeight="1" outlineLevel="1" x14ac:dyDescent="0.2">
      <c r="A107" s="75"/>
      <c r="B107" s="188" t="s">
        <v>222</v>
      </c>
      <c r="C107" s="145">
        <f>VLOOKUP(C32,C114:D123,2,1)</f>
        <v>7.3899999999999993E-2</v>
      </c>
      <c r="D107" s="147">
        <f t="shared" si="10"/>
        <v>405.48486599999995</v>
      </c>
      <c r="E107" s="140" t="s">
        <v>171</v>
      </c>
      <c r="F107" s="75" t="s">
        <v>223</v>
      </c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12.75" customHeight="1" outlineLevel="1" x14ac:dyDescent="0.2">
      <c r="A108" s="75"/>
      <c r="B108" s="73" t="s">
        <v>224</v>
      </c>
      <c r="C108" s="158">
        <v>0.05</v>
      </c>
      <c r="D108" s="147">
        <f t="shared" si="10"/>
        <v>274.34699999999998</v>
      </c>
      <c r="E108" s="140" t="s">
        <v>163</v>
      </c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12.75" customHeight="1" outlineLevel="1" x14ac:dyDescent="0.2">
      <c r="A109" s="75"/>
      <c r="B109" s="273" t="s">
        <v>225</v>
      </c>
      <c r="C109" s="210"/>
      <c r="D109" s="149">
        <f>SUM(D105:D108)</f>
        <v>1800.8137079999999</v>
      </c>
      <c r="E109" s="287" t="s">
        <v>165</v>
      </c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15" customHeight="1" outlineLevel="1" x14ac:dyDescent="0.2">
      <c r="A110" s="75"/>
      <c r="B110" s="289" t="s">
        <v>226</v>
      </c>
      <c r="C110" s="210"/>
      <c r="D110" s="184">
        <f>D99</f>
        <v>2</v>
      </c>
      <c r="E110" s="271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15" customHeight="1" x14ac:dyDescent="0.2">
      <c r="A111" s="75"/>
      <c r="B111" s="286" t="s">
        <v>227</v>
      </c>
      <c r="C111" s="235"/>
      <c r="D111" s="189">
        <f>D109*D110</f>
        <v>3601.6274159999998</v>
      </c>
      <c r="E111" s="288"/>
      <c r="F111" s="190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12.75" customHeight="1" x14ac:dyDescent="0.2">
      <c r="A112" s="75"/>
      <c r="B112" s="75"/>
      <c r="C112" s="139"/>
      <c r="D112" s="139"/>
      <c r="E112" s="139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12.75" hidden="1" customHeight="1" x14ac:dyDescent="0.2">
      <c r="A113" s="75"/>
      <c r="B113" s="75"/>
      <c r="C113" s="191" t="s">
        <v>228</v>
      </c>
      <c r="D113" s="192" t="s">
        <v>222</v>
      </c>
      <c r="E113" s="139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12.75" hidden="1" customHeight="1" x14ac:dyDescent="0.2">
      <c r="A114" s="75"/>
      <c r="B114" s="75"/>
      <c r="C114" s="158">
        <v>0</v>
      </c>
      <c r="D114" s="158">
        <v>7.3899999999999993E-2</v>
      </c>
      <c r="E114" s="139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12.75" hidden="1" customHeight="1" x14ac:dyDescent="0.2">
      <c r="A115" s="75"/>
      <c r="B115" s="75"/>
      <c r="C115" s="158">
        <v>0.01</v>
      </c>
      <c r="D115" s="158">
        <v>7.3899999999999993E-2</v>
      </c>
      <c r="E115" s="139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12.75" hidden="1" customHeight="1" x14ac:dyDescent="0.2">
      <c r="A116" s="75"/>
      <c r="B116" s="75"/>
      <c r="C116" s="158">
        <v>0.02</v>
      </c>
      <c r="D116" s="158">
        <v>7.5999999999999998E-2</v>
      </c>
      <c r="E116" s="139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12.75" hidden="1" customHeight="1" x14ac:dyDescent="0.2">
      <c r="A117" s="75"/>
      <c r="B117" s="75"/>
      <c r="C117" s="158">
        <v>0.03</v>
      </c>
      <c r="D117" s="158">
        <v>7.8200000000000006E-2</v>
      </c>
      <c r="E117" s="139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12.75" hidden="1" customHeight="1" x14ac:dyDescent="0.2">
      <c r="A118" s="75"/>
      <c r="B118" s="75"/>
      <c r="C118" s="158">
        <v>0.04</v>
      </c>
      <c r="D118" s="158">
        <v>7.8200000000000006E-2</v>
      </c>
      <c r="E118" s="139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12.75" hidden="1" customHeight="1" x14ac:dyDescent="0.2">
      <c r="A119" s="75"/>
      <c r="B119" s="75"/>
      <c r="C119" s="158">
        <v>0.05</v>
      </c>
      <c r="D119" s="158">
        <v>7.8200000000000006E-2</v>
      </c>
      <c r="E119" s="139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2.75" hidden="1" customHeight="1" x14ac:dyDescent="0.2">
      <c r="A120" s="75"/>
      <c r="B120" s="75"/>
      <c r="C120" s="158">
        <v>0.06</v>
      </c>
      <c r="D120" s="158">
        <v>7.8200000000000006E-2</v>
      </c>
      <c r="E120" s="139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12.75" hidden="1" customHeight="1" x14ac:dyDescent="0.2">
      <c r="A121" s="75"/>
      <c r="B121" s="75"/>
      <c r="C121" s="158">
        <v>7.0000000000000007E-2</v>
      </c>
      <c r="D121" s="158">
        <v>7.8200000000000006E-2</v>
      </c>
      <c r="E121" s="139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12.75" hidden="1" customHeight="1" x14ac:dyDescent="0.2">
      <c r="A122" s="75"/>
      <c r="B122" s="75"/>
      <c r="C122" s="158">
        <v>0.08</v>
      </c>
      <c r="D122" s="158">
        <v>7.8200000000000006E-2</v>
      </c>
      <c r="E122" s="139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12.75" hidden="1" customHeight="1" x14ac:dyDescent="0.2">
      <c r="A123" s="75"/>
      <c r="B123" s="75"/>
      <c r="C123" s="158">
        <v>0.09</v>
      </c>
      <c r="D123" s="158">
        <v>7.8200000000000006E-2</v>
      </c>
      <c r="E123" s="139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12.75" customHeight="1" x14ac:dyDescent="0.2">
      <c r="A124" s="75"/>
      <c r="B124" s="75"/>
      <c r="C124" s="139"/>
      <c r="D124" s="139"/>
      <c r="E124" s="139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12.75" customHeight="1" x14ac:dyDescent="0.2">
      <c r="A125" s="75"/>
      <c r="B125" s="75"/>
      <c r="C125" s="139"/>
      <c r="D125" s="139"/>
      <c r="E125" s="139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12.75" customHeight="1" x14ac:dyDescent="0.2">
      <c r="A126" s="75"/>
      <c r="B126" s="75"/>
      <c r="C126" s="139"/>
      <c r="D126" s="139"/>
      <c r="E126" s="139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12.75" customHeight="1" x14ac:dyDescent="0.2">
      <c r="A127" s="75"/>
      <c r="B127" s="75"/>
      <c r="C127" s="139"/>
      <c r="D127" s="139"/>
      <c r="E127" s="139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12.75" customHeight="1" x14ac:dyDescent="0.2">
      <c r="A128" s="75"/>
      <c r="B128" s="75"/>
      <c r="C128" s="139"/>
      <c r="D128" s="139"/>
      <c r="E128" s="139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12.75" customHeight="1" x14ac:dyDescent="0.2">
      <c r="A129" s="75"/>
      <c r="B129" s="75"/>
      <c r="C129" s="139"/>
      <c r="D129" s="139"/>
      <c r="E129" s="139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12.75" customHeight="1" x14ac:dyDescent="0.2">
      <c r="A130" s="75"/>
      <c r="B130" s="75"/>
      <c r="C130" s="139"/>
      <c r="D130" s="139"/>
      <c r="E130" s="139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12.75" customHeight="1" x14ac:dyDescent="0.2">
      <c r="A131" s="75"/>
      <c r="B131" s="75"/>
      <c r="C131" s="139"/>
      <c r="D131" s="139"/>
      <c r="E131" s="139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12.75" customHeight="1" x14ac:dyDescent="0.2">
      <c r="A132" s="75"/>
      <c r="B132" s="75"/>
      <c r="C132" s="139"/>
      <c r="D132" s="139"/>
      <c r="E132" s="139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12.75" customHeight="1" x14ac:dyDescent="0.2">
      <c r="A133" s="75"/>
      <c r="B133" s="75"/>
      <c r="C133" s="139"/>
      <c r="D133" s="139"/>
      <c r="E133" s="139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12.75" customHeight="1" x14ac:dyDescent="0.2">
      <c r="A134" s="75"/>
      <c r="B134" s="75"/>
      <c r="C134" s="139"/>
      <c r="D134" s="139"/>
      <c r="E134" s="139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12.75" customHeight="1" x14ac:dyDescent="0.2">
      <c r="A135" s="75"/>
      <c r="B135" s="75"/>
      <c r="C135" s="139"/>
      <c r="D135" s="139"/>
      <c r="E135" s="139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2.75" customHeight="1" x14ac:dyDescent="0.2">
      <c r="A136" s="75"/>
      <c r="B136" s="75"/>
      <c r="C136" s="139"/>
      <c r="D136" s="139"/>
      <c r="E136" s="139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12.75" customHeight="1" x14ac:dyDescent="0.2">
      <c r="A137" s="75"/>
      <c r="B137" s="75"/>
      <c r="C137" s="139"/>
      <c r="D137" s="139"/>
      <c r="E137" s="139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12.75" customHeight="1" x14ac:dyDescent="0.2">
      <c r="A138" s="75"/>
      <c r="B138" s="75"/>
      <c r="C138" s="139"/>
      <c r="D138" s="139"/>
      <c r="E138" s="139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12.75" customHeight="1" x14ac:dyDescent="0.2">
      <c r="A139" s="75"/>
      <c r="B139" s="75"/>
      <c r="C139" s="139"/>
      <c r="D139" s="139"/>
      <c r="E139" s="139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12.75" customHeight="1" x14ac:dyDescent="0.2">
      <c r="A140" s="75"/>
      <c r="B140" s="75"/>
      <c r="C140" s="139"/>
      <c r="D140" s="139"/>
      <c r="E140" s="139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12.75" customHeight="1" x14ac:dyDescent="0.2">
      <c r="A141" s="75"/>
      <c r="B141" s="75"/>
      <c r="C141" s="139"/>
      <c r="D141" s="139"/>
      <c r="E141" s="139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12.75" customHeight="1" x14ac:dyDescent="0.2">
      <c r="A142" s="75"/>
      <c r="B142" s="75"/>
      <c r="C142" s="139"/>
      <c r="D142" s="139"/>
      <c r="E142" s="139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12.75" customHeight="1" x14ac:dyDescent="0.2">
      <c r="A143" s="75"/>
      <c r="B143" s="75"/>
      <c r="C143" s="139"/>
      <c r="D143" s="139"/>
      <c r="E143" s="139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12.75" customHeight="1" x14ac:dyDescent="0.2">
      <c r="A144" s="75"/>
      <c r="B144" s="75"/>
      <c r="C144" s="139"/>
      <c r="D144" s="139"/>
      <c r="E144" s="139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12.75" customHeight="1" x14ac:dyDescent="0.2">
      <c r="A145" s="75"/>
      <c r="B145" s="75"/>
      <c r="C145" s="139"/>
      <c r="D145" s="139"/>
      <c r="E145" s="139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12.75" customHeight="1" x14ac:dyDescent="0.2">
      <c r="A146" s="75"/>
      <c r="B146" s="75"/>
      <c r="C146" s="139"/>
      <c r="D146" s="139"/>
      <c r="E146" s="139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12.75" customHeight="1" x14ac:dyDescent="0.2">
      <c r="A147" s="75"/>
      <c r="B147" s="75"/>
      <c r="C147" s="139"/>
      <c r="D147" s="139"/>
      <c r="E147" s="139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12.75" customHeight="1" x14ac:dyDescent="0.2">
      <c r="A148" s="75"/>
      <c r="B148" s="75"/>
      <c r="C148" s="139"/>
      <c r="D148" s="139"/>
      <c r="E148" s="139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12.75" customHeight="1" x14ac:dyDescent="0.2">
      <c r="A149" s="75"/>
      <c r="B149" s="75"/>
      <c r="C149" s="139"/>
      <c r="D149" s="139"/>
      <c r="E149" s="139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12.75" customHeight="1" x14ac:dyDescent="0.2">
      <c r="A150" s="75"/>
      <c r="B150" s="75"/>
      <c r="C150" s="139"/>
      <c r="D150" s="139"/>
      <c r="E150" s="139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12.75" customHeight="1" x14ac:dyDescent="0.2">
      <c r="A151" s="75"/>
      <c r="B151" s="75"/>
      <c r="C151" s="139"/>
      <c r="D151" s="139"/>
      <c r="E151" s="139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12.75" customHeight="1" x14ac:dyDescent="0.2">
      <c r="A152" s="75"/>
      <c r="B152" s="75"/>
      <c r="C152" s="139"/>
      <c r="D152" s="139"/>
      <c r="E152" s="139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12.75" customHeight="1" x14ac:dyDescent="0.2">
      <c r="A153" s="75"/>
      <c r="B153" s="75"/>
      <c r="C153" s="139"/>
      <c r="D153" s="139"/>
      <c r="E153" s="139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12.75" customHeight="1" x14ac:dyDescent="0.2">
      <c r="A154" s="75"/>
      <c r="B154" s="75"/>
      <c r="C154" s="139"/>
      <c r="D154" s="139"/>
      <c r="E154" s="139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12.75" customHeight="1" x14ac:dyDescent="0.2">
      <c r="A155" s="75"/>
      <c r="B155" s="75"/>
      <c r="C155" s="139"/>
      <c r="D155" s="139"/>
      <c r="E155" s="139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12.75" customHeight="1" x14ac:dyDescent="0.2">
      <c r="A156" s="75"/>
      <c r="B156" s="75"/>
      <c r="C156" s="139"/>
      <c r="D156" s="139"/>
      <c r="E156" s="139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12.75" customHeight="1" x14ac:dyDescent="0.2">
      <c r="A157" s="75"/>
      <c r="B157" s="75"/>
      <c r="C157" s="139"/>
      <c r="D157" s="139"/>
      <c r="E157" s="139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12.75" customHeight="1" x14ac:dyDescent="0.2">
      <c r="A158" s="75"/>
      <c r="B158" s="75"/>
      <c r="C158" s="139"/>
      <c r="D158" s="139"/>
      <c r="E158" s="139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12.75" customHeight="1" x14ac:dyDescent="0.2">
      <c r="A159" s="75"/>
      <c r="B159" s="75"/>
      <c r="C159" s="139"/>
      <c r="D159" s="139"/>
      <c r="E159" s="139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12.75" customHeight="1" x14ac:dyDescent="0.2">
      <c r="A160" s="75"/>
      <c r="B160" s="75"/>
      <c r="C160" s="139"/>
      <c r="D160" s="139"/>
      <c r="E160" s="139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12.75" customHeight="1" x14ac:dyDescent="0.2">
      <c r="A161" s="75"/>
      <c r="B161" s="75"/>
      <c r="C161" s="139"/>
      <c r="D161" s="139"/>
      <c r="E161" s="139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12.75" customHeight="1" x14ac:dyDescent="0.2">
      <c r="A162" s="75"/>
      <c r="B162" s="75"/>
      <c r="C162" s="139"/>
      <c r="D162" s="139"/>
      <c r="E162" s="139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12.75" customHeight="1" x14ac:dyDescent="0.2">
      <c r="A163" s="75"/>
      <c r="B163" s="75"/>
      <c r="C163" s="139"/>
      <c r="D163" s="139"/>
      <c r="E163" s="139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12.75" customHeight="1" x14ac:dyDescent="0.2">
      <c r="A164" s="75"/>
      <c r="B164" s="75"/>
      <c r="C164" s="139"/>
      <c r="D164" s="139"/>
      <c r="E164" s="139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12.75" customHeight="1" x14ac:dyDescent="0.2">
      <c r="A165" s="75"/>
      <c r="B165" s="75"/>
      <c r="C165" s="139"/>
      <c r="D165" s="139"/>
      <c r="E165" s="139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12.75" customHeight="1" x14ac:dyDescent="0.2">
      <c r="A166" s="75"/>
      <c r="B166" s="75"/>
      <c r="C166" s="139"/>
      <c r="D166" s="139"/>
      <c r="E166" s="139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12.75" customHeight="1" x14ac:dyDescent="0.2">
      <c r="A167" s="75"/>
      <c r="B167" s="75"/>
      <c r="C167" s="139"/>
      <c r="D167" s="139"/>
      <c r="E167" s="139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12.75" customHeight="1" x14ac:dyDescent="0.2">
      <c r="A168" s="75"/>
      <c r="B168" s="75"/>
      <c r="C168" s="139"/>
      <c r="D168" s="139"/>
      <c r="E168" s="139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12.75" customHeight="1" x14ac:dyDescent="0.2">
      <c r="A169" s="75"/>
      <c r="B169" s="75"/>
      <c r="C169" s="139"/>
      <c r="D169" s="139"/>
      <c r="E169" s="139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12.75" customHeight="1" x14ac:dyDescent="0.2">
      <c r="A170" s="75"/>
      <c r="B170" s="75"/>
      <c r="C170" s="139"/>
      <c r="D170" s="139"/>
      <c r="E170" s="139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12.75" customHeight="1" x14ac:dyDescent="0.2">
      <c r="A171" s="75"/>
      <c r="B171" s="75"/>
      <c r="C171" s="139"/>
      <c r="D171" s="139"/>
      <c r="E171" s="139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12.75" customHeight="1" x14ac:dyDescent="0.2">
      <c r="A172" s="75"/>
      <c r="B172" s="75"/>
      <c r="C172" s="139"/>
      <c r="D172" s="139"/>
      <c r="E172" s="139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12.75" customHeight="1" x14ac:dyDescent="0.2">
      <c r="A173" s="75"/>
      <c r="B173" s="75"/>
      <c r="C173" s="139"/>
      <c r="D173" s="139"/>
      <c r="E173" s="139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12.75" customHeight="1" x14ac:dyDescent="0.2">
      <c r="A174" s="75"/>
      <c r="B174" s="75"/>
      <c r="C174" s="139"/>
      <c r="D174" s="139"/>
      <c r="E174" s="139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12.75" customHeight="1" x14ac:dyDescent="0.2">
      <c r="A175" s="75"/>
      <c r="B175" s="75"/>
      <c r="C175" s="139"/>
      <c r="D175" s="139"/>
      <c r="E175" s="139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12.75" customHeight="1" x14ac:dyDescent="0.2">
      <c r="A176" s="75"/>
      <c r="B176" s="75"/>
      <c r="C176" s="139"/>
      <c r="D176" s="139"/>
      <c r="E176" s="139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12.75" customHeight="1" x14ac:dyDescent="0.2">
      <c r="A177" s="75"/>
      <c r="B177" s="75"/>
      <c r="C177" s="139"/>
      <c r="D177" s="139"/>
      <c r="E177" s="139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12.75" customHeight="1" x14ac:dyDescent="0.2">
      <c r="A178" s="75"/>
      <c r="B178" s="75"/>
      <c r="C178" s="139"/>
      <c r="D178" s="139"/>
      <c r="E178" s="139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12.75" customHeight="1" x14ac:dyDescent="0.2">
      <c r="A179" s="75"/>
      <c r="B179" s="75"/>
      <c r="C179" s="139"/>
      <c r="D179" s="139"/>
      <c r="E179" s="139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12.75" customHeight="1" x14ac:dyDescent="0.2">
      <c r="A180" s="75"/>
      <c r="B180" s="75"/>
      <c r="C180" s="139"/>
      <c r="D180" s="139"/>
      <c r="E180" s="139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12.75" customHeight="1" x14ac:dyDescent="0.2">
      <c r="A181" s="75"/>
      <c r="B181" s="75"/>
      <c r="C181" s="139"/>
      <c r="D181" s="139"/>
      <c r="E181" s="139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12.75" customHeight="1" x14ac:dyDescent="0.2">
      <c r="A182" s="75"/>
      <c r="B182" s="75"/>
      <c r="C182" s="139"/>
      <c r="D182" s="139"/>
      <c r="E182" s="139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12.75" customHeight="1" x14ac:dyDescent="0.2">
      <c r="A183" s="75"/>
      <c r="B183" s="75"/>
      <c r="C183" s="139"/>
      <c r="D183" s="139"/>
      <c r="E183" s="139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12.75" customHeight="1" x14ac:dyDescent="0.2">
      <c r="A184" s="75"/>
      <c r="B184" s="75"/>
      <c r="C184" s="139"/>
      <c r="D184" s="139"/>
      <c r="E184" s="139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12.75" customHeight="1" x14ac:dyDescent="0.2">
      <c r="A185" s="75"/>
      <c r="B185" s="75"/>
      <c r="C185" s="139"/>
      <c r="D185" s="139"/>
      <c r="E185" s="139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12.75" customHeight="1" x14ac:dyDescent="0.2">
      <c r="A186" s="75"/>
      <c r="B186" s="75"/>
      <c r="C186" s="139"/>
      <c r="D186" s="139"/>
      <c r="E186" s="139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12.75" customHeight="1" x14ac:dyDescent="0.2">
      <c r="A187" s="75"/>
      <c r="B187" s="75"/>
      <c r="C187" s="139"/>
      <c r="D187" s="139"/>
      <c r="E187" s="139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12.75" customHeight="1" x14ac:dyDescent="0.2">
      <c r="A188" s="75"/>
      <c r="B188" s="75"/>
      <c r="C188" s="139"/>
      <c r="D188" s="139"/>
      <c r="E188" s="139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12.75" customHeight="1" x14ac:dyDescent="0.2">
      <c r="A189" s="75"/>
      <c r="B189" s="75"/>
      <c r="C189" s="139"/>
      <c r="D189" s="139"/>
      <c r="E189" s="139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12.75" customHeight="1" x14ac:dyDescent="0.2">
      <c r="A190" s="75"/>
      <c r="B190" s="75"/>
      <c r="C190" s="139"/>
      <c r="D190" s="139"/>
      <c r="E190" s="139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12.75" customHeight="1" x14ac:dyDescent="0.2">
      <c r="A191" s="75"/>
      <c r="B191" s="75"/>
      <c r="C191" s="139"/>
      <c r="D191" s="139"/>
      <c r="E191" s="139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12.75" customHeight="1" x14ac:dyDescent="0.2">
      <c r="A192" s="75"/>
      <c r="B192" s="75"/>
      <c r="C192" s="139"/>
      <c r="D192" s="139"/>
      <c r="E192" s="139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12.75" customHeight="1" x14ac:dyDescent="0.2">
      <c r="A193" s="75"/>
      <c r="B193" s="75"/>
      <c r="C193" s="139"/>
      <c r="D193" s="139"/>
      <c r="E193" s="139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12.75" customHeight="1" x14ac:dyDescent="0.2">
      <c r="A194" s="75"/>
      <c r="B194" s="75"/>
      <c r="C194" s="139"/>
      <c r="D194" s="139"/>
      <c r="E194" s="139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12.75" customHeight="1" x14ac:dyDescent="0.2">
      <c r="A195" s="75"/>
      <c r="B195" s="75"/>
      <c r="C195" s="139"/>
      <c r="D195" s="139"/>
      <c r="E195" s="139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12.75" customHeight="1" x14ac:dyDescent="0.2">
      <c r="A196" s="75"/>
      <c r="B196" s="75"/>
      <c r="C196" s="139"/>
      <c r="D196" s="139"/>
      <c r="E196" s="139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12.75" customHeight="1" x14ac:dyDescent="0.2">
      <c r="A197" s="75"/>
      <c r="B197" s="75"/>
      <c r="C197" s="139"/>
      <c r="D197" s="139"/>
      <c r="E197" s="139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12.75" customHeight="1" x14ac:dyDescent="0.2">
      <c r="A198" s="75"/>
      <c r="B198" s="75"/>
      <c r="C198" s="139"/>
      <c r="D198" s="139"/>
      <c r="E198" s="139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12.75" customHeight="1" x14ac:dyDescent="0.2">
      <c r="A199" s="75"/>
      <c r="B199" s="75"/>
      <c r="C199" s="139"/>
      <c r="D199" s="139"/>
      <c r="E199" s="139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12.75" customHeight="1" x14ac:dyDescent="0.2">
      <c r="A200" s="75"/>
      <c r="B200" s="75"/>
      <c r="C200" s="139"/>
      <c r="D200" s="139"/>
      <c r="E200" s="139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12.75" customHeight="1" x14ac:dyDescent="0.2">
      <c r="A201" s="75"/>
      <c r="B201" s="75"/>
      <c r="C201" s="139"/>
      <c r="D201" s="139"/>
      <c r="E201" s="139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12.75" customHeight="1" x14ac:dyDescent="0.2">
      <c r="A202" s="75"/>
      <c r="B202" s="75"/>
      <c r="C202" s="139"/>
      <c r="D202" s="139"/>
      <c r="E202" s="139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12.75" customHeight="1" x14ac:dyDescent="0.2">
      <c r="A203" s="75"/>
      <c r="B203" s="75"/>
      <c r="C203" s="139"/>
      <c r="D203" s="139"/>
      <c r="E203" s="139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12.75" customHeight="1" x14ac:dyDescent="0.2">
      <c r="A204" s="75"/>
      <c r="B204" s="75"/>
      <c r="C204" s="139"/>
      <c r="D204" s="139"/>
      <c r="E204" s="139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12.75" customHeight="1" x14ac:dyDescent="0.2">
      <c r="A205" s="75"/>
      <c r="B205" s="75"/>
      <c r="C205" s="139"/>
      <c r="D205" s="139"/>
      <c r="E205" s="139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12.75" customHeight="1" x14ac:dyDescent="0.2">
      <c r="A206" s="75"/>
      <c r="B206" s="75"/>
      <c r="C206" s="139"/>
      <c r="D206" s="139"/>
      <c r="E206" s="139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12.75" customHeight="1" x14ac:dyDescent="0.2">
      <c r="A207" s="75"/>
      <c r="B207" s="75"/>
      <c r="C207" s="139"/>
      <c r="D207" s="139"/>
      <c r="E207" s="139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12.75" customHeight="1" x14ac:dyDescent="0.2">
      <c r="A208" s="75"/>
      <c r="B208" s="75"/>
      <c r="C208" s="139"/>
      <c r="D208" s="139"/>
      <c r="E208" s="139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12.75" customHeight="1" x14ac:dyDescent="0.2">
      <c r="A209" s="75"/>
      <c r="B209" s="75"/>
      <c r="C209" s="139"/>
      <c r="D209" s="139"/>
      <c r="E209" s="139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12.75" customHeight="1" x14ac:dyDescent="0.2">
      <c r="A210" s="75"/>
      <c r="B210" s="75"/>
      <c r="C210" s="139"/>
      <c r="D210" s="139"/>
      <c r="E210" s="139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12.75" customHeight="1" x14ac:dyDescent="0.2">
      <c r="A211" s="75"/>
      <c r="B211" s="75"/>
      <c r="C211" s="139"/>
      <c r="D211" s="139"/>
      <c r="E211" s="139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12.75" customHeight="1" x14ac:dyDescent="0.2">
      <c r="A212" s="75"/>
      <c r="B212" s="75"/>
      <c r="C212" s="139"/>
      <c r="D212" s="139"/>
      <c r="E212" s="139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12.75" customHeight="1" x14ac:dyDescent="0.2">
      <c r="A213" s="75"/>
      <c r="B213" s="75"/>
      <c r="C213" s="139"/>
      <c r="D213" s="139"/>
      <c r="E213" s="139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12.75" customHeight="1" x14ac:dyDescent="0.2">
      <c r="A214" s="75"/>
      <c r="B214" s="75"/>
      <c r="C214" s="139"/>
      <c r="D214" s="139"/>
      <c r="E214" s="139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12.75" customHeight="1" x14ac:dyDescent="0.2">
      <c r="A215" s="75"/>
      <c r="B215" s="75"/>
      <c r="C215" s="139"/>
      <c r="D215" s="139"/>
      <c r="E215" s="139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12.75" customHeight="1" x14ac:dyDescent="0.2">
      <c r="A216" s="75"/>
      <c r="B216" s="75"/>
      <c r="C216" s="139"/>
      <c r="D216" s="139"/>
      <c r="E216" s="139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12.75" customHeight="1" x14ac:dyDescent="0.2">
      <c r="A217" s="75"/>
      <c r="B217" s="75"/>
      <c r="C217" s="139"/>
      <c r="D217" s="139"/>
      <c r="E217" s="139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12.75" customHeight="1" x14ac:dyDescent="0.2">
      <c r="A218" s="75"/>
      <c r="B218" s="75"/>
      <c r="C218" s="139"/>
      <c r="D218" s="139"/>
      <c r="E218" s="139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12.75" customHeight="1" x14ac:dyDescent="0.2">
      <c r="A219" s="75"/>
      <c r="B219" s="75"/>
      <c r="C219" s="139"/>
      <c r="D219" s="139"/>
      <c r="E219" s="139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12.75" customHeight="1" x14ac:dyDescent="0.2">
      <c r="A220" s="75"/>
      <c r="B220" s="75"/>
      <c r="C220" s="139"/>
      <c r="D220" s="139"/>
      <c r="E220" s="139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12.75" customHeight="1" x14ac:dyDescent="0.2">
      <c r="A221" s="75"/>
      <c r="B221" s="75"/>
      <c r="C221" s="139"/>
      <c r="D221" s="139"/>
      <c r="E221" s="139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12.75" customHeight="1" x14ac:dyDescent="0.2">
      <c r="A222" s="75"/>
      <c r="B222" s="75"/>
      <c r="C222" s="139"/>
      <c r="D222" s="139"/>
      <c r="E222" s="139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12.75" customHeight="1" x14ac:dyDescent="0.2">
      <c r="A223" s="75"/>
      <c r="B223" s="75"/>
      <c r="C223" s="139"/>
      <c r="D223" s="139"/>
      <c r="E223" s="139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12.75" customHeight="1" x14ac:dyDescent="0.2">
      <c r="A224" s="75"/>
      <c r="B224" s="75"/>
      <c r="C224" s="139"/>
      <c r="D224" s="139"/>
      <c r="E224" s="139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12.75" customHeight="1" x14ac:dyDescent="0.2">
      <c r="A225" s="75"/>
      <c r="B225" s="75"/>
      <c r="C225" s="139"/>
      <c r="D225" s="139"/>
      <c r="E225" s="139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12.75" customHeight="1" x14ac:dyDescent="0.2">
      <c r="A226" s="75"/>
      <c r="B226" s="75"/>
      <c r="C226" s="139"/>
      <c r="D226" s="139"/>
      <c r="E226" s="139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12.75" customHeight="1" x14ac:dyDescent="0.2">
      <c r="A227" s="75"/>
      <c r="B227" s="75"/>
      <c r="C227" s="139"/>
      <c r="D227" s="139"/>
      <c r="E227" s="139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12.75" customHeight="1" x14ac:dyDescent="0.2">
      <c r="A228" s="75"/>
      <c r="B228" s="75"/>
      <c r="C228" s="139"/>
      <c r="D228" s="139"/>
      <c r="E228" s="139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12.75" customHeight="1" x14ac:dyDescent="0.2">
      <c r="A229" s="75"/>
      <c r="B229" s="75"/>
      <c r="C229" s="139"/>
      <c r="D229" s="139"/>
      <c r="E229" s="139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12.75" customHeight="1" x14ac:dyDescent="0.2">
      <c r="A230" s="75"/>
      <c r="B230" s="75"/>
      <c r="C230" s="139"/>
      <c r="D230" s="139"/>
      <c r="E230" s="139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12.75" customHeight="1" x14ac:dyDescent="0.2">
      <c r="A231" s="75"/>
      <c r="B231" s="75"/>
      <c r="C231" s="139"/>
      <c r="D231" s="139"/>
      <c r="E231" s="139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12.75" customHeight="1" x14ac:dyDescent="0.2">
      <c r="A232" s="75"/>
      <c r="B232" s="75"/>
      <c r="C232" s="139"/>
      <c r="D232" s="139"/>
      <c r="E232" s="139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12.75" customHeight="1" x14ac:dyDescent="0.2">
      <c r="A233" s="75"/>
      <c r="B233" s="75"/>
      <c r="C233" s="139"/>
      <c r="D233" s="139"/>
      <c r="E233" s="139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12.75" customHeight="1" x14ac:dyDescent="0.2">
      <c r="A234" s="75"/>
      <c r="B234" s="75"/>
      <c r="C234" s="139"/>
      <c r="D234" s="139"/>
      <c r="E234" s="139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12.75" customHeight="1" x14ac:dyDescent="0.2">
      <c r="A235" s="75"/>
      <c r="B235" s="75"/>
      <c r="C235" s="139"/>
      <c r="D235" s="139"/>
      <c r="E235" s="139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12.75" customHeight="1" x14ac:dyDescent="0.2">
      <c r="A236" s="75"/>
      <c r="B236" s="75"/>
      <c r="C236" s="139"/>
      <c r="D236" s="139"/>
      <c r="E236" s="139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12.75" customHeight="1" x14ac:dyDescent="0.2">
      <c r="A237" s="75"/>
      <c r="B237" s="75"/>
      <c r="C237" s="139"/>
      <c r="D237" s="139"/>
      <c r="E237" s="139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12.75" customHeight="1" x14ac:dyDescent="0.2">
      <c r="A238" s="75"/>
      <c r="B238" s="75"/>
      <c r="C238" s="139"/>
      <c r="D238" s="139"/>
      <c r="E238" s="139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12.75" customHeight="1" x14ac:dyDescent="0.2">
      <c r="A239" s="75"/>
      <c r="B239" s="75"/>
      <c r="C239" s="139"/>
      <c r="D239" s="139"/>
      <c r="E239" s="139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12.75" customHeight="1" x14ac:dyDescent="0.2">
      <c r="A240" s="75"/>
      <c r="B240" s="75"/>
      <c r="C240" s="139"/>
      <c r="D240" s="139"/>
      <c r="E240" s="139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12.75" customHeight="1" x14ac:dyDescent="0.2">
      <c r="A241" s="75"/>
      <c r="B241" s="75"/>
      <c r="C241" s="139"/>
      <c r="D241" s="139"/>
      <c r="E241" s="139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12.75" customHeight="1" x14ac:dyDescent="0.2">
      <c r="A242" s="75"/>
      <c r="B242" s="75"/>
      <c r="C242" s="139"/>
      <c r="D242" s="139"/>
      <c r="E242" s="139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12.75" customHeight="1" x14ac:dyDescent="0.2">
      <c r="A243" s="75"/>
      <c r="B243" s="75"/>
      <c r="C243" s="139"/>
      <c r="D243" s="139"/>
      <c r="E243" s="139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12.75" customHeight="1" x14ac:dyDescent="0.2">
      <c r="A244" s="75"/>
      <c r="B244" s="75"/>
      <c r="C244" s="139"/>
      <c r="D244" s="139"/>
      <c r="E244" s="139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12.75" customHeight="1" x14ac:dyDescent="0.2">
      <c r="A245" s="75"/>
      <c r="B245" s="75"/>
      <c r="C245" s="139"/>
      <c r="D245" s="139"/>
      <c r="E245" s="139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12.75" customHeight="1" x14ac:dyDescent="0.2">
      <c r="A246" s="75"/>
      <c r="B246" s="75"/>
      <c r="C246" s="139"/>
      <c r="D246" s="139"/>
      <c r="E246" s="139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12.75" customHeight="1" x14ac:dyDescent="0.2">
      <c r="A247" s="75"/>
      <c r="B247" s="75"/>
      <c r="C247" s="139"/>
      <c r="D247" s="139"/>
      <c r="E247" s="139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12.75" customHeight="1" x14ac:dyDescent="0.2">
      <c r="A248" s="75"/>
      <c r="B248" s="75"/>
      <c r="C248" s="139"/>
      <c r="D248" s="139"/>
      <c r="E248" s="139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12.75" customHeight="1" x14ac:dyDescent="0.2">
      <c r="A249" s="75"/>
      <c r="B249" s="75"/>
      <c r="C249" s="139"/>
      <c r="D249" s="139"/>
      <c r="E249" s="139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12.75" customHeight="1" x14ac:dyDescent="0.2">
      <c r="A250" s="75"/>
      <c r="B250" s="75"/>
      <c r="C250" s="139"/>
      <c r="D250" s="139"/>
      <c r="E250" s="139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12.75" customHeight="1" x14ac:dyDescent="0.2">
      <c r="A251" s="75"/>
      <c r="B251" s="75"/>
      <c r="C251" s="139"/>
      <c r="D251" s="139"/>
      <c r="E251" s="139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12.75" customHeight="1" x14ac:dyDescent="0.2">
      <c r="A252" s="75"/>
      <c r="B252" s="75"/>
      <c r="C252" s="139"/>
      <c r="D252" s="139"/>
      <c r="E252" s="139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12.75" customHeight="1" x14ac:dyDescent="0.2">
      <c r="A253" s="75"/>
      <c r="B253" s="75"/>
      <c r="C253" s="139"/>
      <c r="D253" s="139"/>
      <c r="E253" s="139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12.75" customHeight="1" x14ac:dyDescent="0.2">
      <c r="A254" s="75"/>
      <c r="B254" s="75"/>
      <c r="C254" s="139"/>
      <c r="D254" s="139"/>
      <c r="E254" s="139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12.75" customHeight="1" x14ac:dyDescent="0.2">
      <c r="A255" s="75"/>
      <c r="B255" s="75"/>
      <c r="C255" s="139"/>
      <c r="D255" s="139"/>
      <c r="E255" s="139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12.75" customHeight="1" x14ac:dyDescent="0.2">
      <c r="A256" s="75"/>
      <c r="B256" s="75"/>
      <c r="C256" s="139"/>
      <c r="D256" s="139"/>
      <c r="E256" s="139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12.75" customHeight="1" x14ac:dyDescent="0.2">
      <c r="A257" s="75"/>
      <c r="B257" s="75"/>
      <c r="C257" s="139"/>
      <c r="D257" s="139"/>
      <c r="E257" s="139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12.75" customHeight="1" x14ac:dyDescent="0.2">
      <c r="A258" s="75"/>
      <c r="B258" s="75"/>
      <c r="C258" s="139"/>
      <c r="D258" s="139"/>
      <c r="E258" s="139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12.75" customHeight="1" x14ac:dyDescent="0.2">
      <c r="A259" s="75"/>
      <c r="B259" s="75"/>
      <c r="C259" s="139"/>
      <c r="D259" s="139"/>
      <c r="E259" s="139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12.75" customHeight="1" x14ac:dyDescent="0.2">
      <c r="A260" s="75"/>
      <c r="B260" s="75"/>
      <c r="C260" s="139"/>
      <c r="D260" s="139"/>
      <c r="E260" s="139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12.75" customHeight="1" x14ac:dyDescent="0.2">
      <c r="A261" s="75"/>
      <c r="B261" s="75"/>
      <c r="C261" s="139"/>
      <c r="D261" s="139"/>
      <c r="E261" s="139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12.75" customHeight="1" x14ac:dyDescent="0.2">
      <c r="A262" s="75"/>
      <c r="B262" s="75"/>
      <c r="C262" s="139"/>
      <c r="D262" s="139"/>
      <c r="E262" s="139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12.75" customHeight="1" x14ac:dyDescent="0.2">
      <c r="A263" s="75"/>
      <c r="B263" s="75"/>
      <c r="C263" s="139"/>
      <c r="D263" s="139"/>
      <c r="E263" s="139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12.75" customHeight="1" x14ac:dyDescent="0.2">
      <c r="A264" s="75"/>
      <c r="B264" s="75"/>
      <c r="C264" s="139"/>
      <c r="D264" s="139"/>
      <c r="E264" s="139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2.75" customHeight="1" x14ac:dyDescent="0.2">
      <c r="A265" s="75"/>
      <c r="B265" s="75"/>
      <c r="C265" s="139"/>
      <c r="D265" s="139"/>
      <c r="E265" s="139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12.75" customHeight="1" x14ac:dyDescent="0.2">
      <c r="A266" s="75"/>
      <c r="B266" s="75"/>
      <c r="C266" s="139"/>
      <c r="D266" s="139"/>
      <c r="E266" s="139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12.75" customHeight="1" x14ac:dyDescent="0.2">
      <c r="A267" s="75"/>
      <c r="B267" s="75"/>
      <c r="C267" s="139"/>
      <c r="D267" s="139"/>
      <c r="E267" s="139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12.75" customHeight="1" x14ac:dyDescent="0.2">
      <c r="A268" s="75"/>
      <c r="B268" s="75"/>
      <c r="C268" s="139"/>
      <c r="D268" s="139"/>
      <c r="E268" s="139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12.75" customHeight="1" x14ac:dyDescent="0.2">
      <c r="A269" s="75"/>
      <c r="B269" s="75"/>
      <c r="C269" s="139"/>
      <c r="D269" s="139"/>
      <c r="E269" s="139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12.75" customHeight="1" x14ac:dyDescent="0.2">
      <c r="A270" s="75"/>
      <c r="B270" s="75"/>
      <c r="C270" s="139"/>
      <c r="D270" s="139"/>
      <c r="E270" s="139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12.75" customHeight="1" x14ac:dyDescent="0.2">
      <c r="A271" s="75"/>
      <c r="B271" s="75"/>
      <c r="C271" s="139"/>
      <c r="D271" s="139"/>
      <c r="E271" s="139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12.75" customHeight="1" x14ac:dyDescent="0.2">
      <c r="A272" s="75"/>
      <c r="B272" s="75"/>
      <c r="C272" s="139"/>
      <c r="D272" s="139"/>
      <c r="E272" s="139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12.75" customHeight="1" x14ac:dyDescent="0.2">
      <c r="A273" s="75"/>
      <c r="B273" s="75"/>
      <c r="C273" s="139"/>
      <c r="D273" s="139"/>
      <c r="E273" s="139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12.75" customHeight="1" x14ac:dyDescent="0.2">
      <c r="A274" s="75"/>
      <c r="B274" s="75"/>
      <c r="C274" s="139"/>
      <c r="D274" s="139"/>
      <c r="E274" s="139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12.75" customHeight="1" x14ac:dyDescent="0.2">
      <c r="A275" s="75"/>
      <c r="B275" s="75"/>
      <c r="C275" s="139"/>
      <c r="D275" s="139"/>
      <c r="E275" s="139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12.75" customHeight="1" x14ac:dyDescent="0.2">
      <c r="A276" s="75"/>
      <c r="B276" s="75"/>
      <c r="C276" s="139"/>
      <c r="D276" s="139"/>
      <c r="E276" s="139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12.75" customHeight="1" x14ac:dyDescent="0.2">
      <c r="A277" s="75"/>
      <c r="B277" s="75"/>
      <c r="C277" s="139"/>
      <c r="D277" s="139"/>
      <c r="E277" s="139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12.75" customHeight="1" x14ac:dyDescent="0.2">
      <c r="A278" s="75"/>
      <c r="B278" s="75"/>
      <c r="C278" s="139"/>
      <c r="D278" s="139"/>
      <c r="E278" s="139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12.75" customHeight="1" x14ac:dyDescent="0.2">
      <c r="A279" s="75"/>
      <c r="B279" s="75"/>
      <c r="C279" s="139"/>
      <c r="D279" s="139"/>
      <c r="E279" s="139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12.75" customHeight="1" x14ac:dyDescent="0.2">
      <c r="A280" s="75"/>
      <c r="B280" s="75"/>
      <c r="C280" s="139"/>
      <c r="D280" s="139"/>
      <c r="E280" s="139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12.75" customHeight="1" x14ac:dyDescent="0.2">
      <c r="A281" s="75"/>
      <c r="B281" s="75"/>
      <c r="C281" s="139"/>
      <c r="D281" s="139"/>
      <c r="E281" s="139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12.75" customHeight="1" x14ac:dyDescent="0.2">
      <c r="A282" s="75"/>
      <c r="B282" s="75"/>
      <c r="C282" s="139"/>
      <c r="D282" s="139"/>
      <c r="E282" s="139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12.75" customHeight="1" x14ac:dyDescent="0.2">
      <c r="A283" s="75"/>
      <c r="B283" s="75"/>
      <c r="C283" s="139"/>
      <c r="D283" s="139"/>
      <c r="E283" s="139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2.75" customHeight="1" x14ac:dyDescent="0.2">
      <c r="A284" s="75"/>
      <c r="B284" s="75"/>
      <c r="C284" s="139"/>
      <c r="D284" s="139"/>
      <c r="E284" s="139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2.75" customHeight="1" x14ac:dyDescent="0.2">
      <c r="A285" s="75"/>
      <c r="B285" s="75"/>
      <c r="C285" s="139"/>
      <c r="D285" s="139"/>
      <c r="E285" s="139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12.75" customHeight="1" x14ac:dyDescent="0.2">
      <c r="A286" s="75"/>
      <c r="B286" s="75"/>
      <c r="C286" s="139"/>
      <c r="D286" s="139"/>
      <c r="E286" s="139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12.75" customHeight="1" x14ac:dyDescent="0.2">
      <c r="A287" s="75"/>
      <c r="B287" s="75"/>
      <c r="C287" s="139"/>
      <c r="D287" s="139"/>
      <c r="E287" s="139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12.75" customHeight="1" x14ac:dyDescent="0.2">
      <c r="A288" s="75"/>
      <c r="B288" s="75"/>
      <c r="C288" s="139"/>
      <c r="D288" s="139"/>
      <c r="E288" s="139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12.75" customHeight="1" x14ac:dyDescent="0.2">
      <c r="A289" s="75"/>
      <c r="B289" s="75"/>
      <c r="C289" s="139"/>
      <c r="D289" s="139"/>
      <c r="E289" s="139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12.75" customHeight="1" x14ac:dyDescent="0.2">
      <c r="A290" s="75"/>
      <c r="B290" s="75"/>
      <c r="C290" s="139"/>
      <c r="D290" s="139"/>
      <c r="E290" s="139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12.75" customHeight="1" x14ac:dyDescent="0.2">
      <c r="A291" s="75"/>
      <c r="B291" s="75"/>
      <c r="C291" s="139"/>
      <c r="D291" s="139"/>
      <c r="E291" s="139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12.75" customHeight="1" x14ac:dyDescent="0.2">
      <c r="A292" s="75"/>
      <c r="B292" s="75"/>
      <c r="C292" s="139"/>
      <c r="D292" s="139"/>
      <c r="E292" s="139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12.75" customHeight="1" x14ac:dyDescent="0.2">
      <c r="A293" s="75"/>
      <c r="B293" s="75"/>
      <c r="C293" s="139"/>
      <c r="D293" s="139"/>
      <c r="E293" s="139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12.75" customHeight="1" x14ac:dyDescent="0.2">
      <c r="A294" s="75"/>
      <c r="B294" s="75"/>
      <c r="C294" s="139"/>
      <c r="D294" s="139"/>
      <c r="E294" s="139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12.75" customHeight="1" x14ac:dyDescent="0.2">
      <c r="A295" s="75"/>
      <c r="B295" s="75"/>
      <c r="C295" s="139"/>
      <c r="D295" s="139"/>
      <c r="E295" s="139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12.75" customHeight="1" x14ac:dyDescent="0.2">
      <c r="A296" s="75"/>
      <c r="B296" s="75"/>
      <c r="C296" s="139"/>
      <c r="D296" s="139"/>
      <c r="E296" s="139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12.75" customHeight="1" x14ac:dyDescent="0.2">
      <c r="A297" s="75"/>
      <c r="B297" s="75"/>
      <c r="C297" s="139"/>
      <c r="D297" s="139"/>
      <c r="E297" s="139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12.75" customHeight="1" x14ac:dyDescent="0.2">
      <c r="A298" s="75"/>
      <c r="B298" s="75"/>
      <c r="C298" s="139"/>
      <c r="D298" s="139"/>
      <c r="E298" s="139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12.75" customHeight="1" x14ac:dyDescent="0.2">
      <c r="A299" s="75"/>
      <c r="B299" s="75"/>
      <c r="C299" s="139"/>
      <c r="D299" s="139"/>
      <c r="E299" s="139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12.75" customHeight="1" x14ac:dyDescent="0.2">
      <c r="A300" s="75"/>
      <c r="B300" s="75"/>
      <c r="C300" s="139"/>
      <c r="D300" s="139"/>
      <c r="E300" s="139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12.75" customHeight="1" x14ac:dyDescent="0.2">
      <c r="A301" s="75"/>
      <c r="B301" s="75"/>
      <c r="C301" s="139"/>
      <c r="D301" s="139"/>
      <c r="E301" s="139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12.75" customHeight="1" x14ac:dyDescent="0.2">
      <c r="A302" s="75"/>
      <c r="B302" s="75"/>
      <c r="C302" s="139"/>
      <c r="D302" s="139"/>
      <c r="E302" s="139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2.75" customHeight="1" x14ac:dyDescent="0.2">
      <c r="A303" s="75"/>
      <c r="B303" s="75"/>
      <c r="C303" s="139"/>
      <c r="D303" s="139"/>
      <c r="E303" s="139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2.75" customHeight="1" x14ac:dyDescent="0.2">
      <c r="A304" s="75"/>
      <c r="B304" s="75"/>
      <c r="C304" s="139"/>
      <c r="D304" s="139"/>
      <c r="E304" s="139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12.75" customHeight="1" x14ac:dyDescent="0.2">
      <c r="A305" s="75"/>
      <c r="B305" s="75"/>
      <c r="C305" s="139"/>
      <c r="D305" s="139"/>
      <c r="E305" s="139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12.75" customHeight="1" x14ac:dyDescent="0.2">
      <c r="A306" s="75"/>
      <c r="B306" s="75"/>
      <c r="C306" s="139"/>
      <c r="D306" s="139"/>
      <c r="E306" s="139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12.75" customHeight="1" x14ac:dyDescent="0.2">
      <c r="A307" s="75"/>
      <c r="B307" s="75"/>
      <c r="C307" s="139"/>
      <c r="D307" s="139"/>
      <c r="E307" s="139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12.75" customHeight="1" x14ac:dyDescent="0.2">
      <c r="A308" s="75"/>
      <c r="B308" s="75"/>
      <c r="C308" s="139"/>
      <c r="D308" s="139"/>
      <c r="E308" s="139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12.75" customHeight="1" x14ac:dyDescent="0.2">
      <c r="A309" s="75"/>
      <c r="B309" s="75"/>
      <c r="C309" s="139"/>
      <c r="D309" s="139"/>
      <c r="E309" s="139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12.75" customHeight="1" x14ac:dyDescent="0.2">
      <c r="A310" s="75"/>
      <c r="B310" s="75"/>
      <c r="C310" s="139"/>
      <c r="D310" s="139"/>
      <c r="E310" s="139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12.75" customHeight="1" x14ac:dyDescent="0.2">
      <c r="A311" s="75"/>
      <c r="B311" s="75"/>
      <c r="C311" s="139"/>
      <c r="D311" s="139"/>
      <c r="E311" s="139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12.75" customHeight="1" x14ac:dyDescent="0.2">
      <c r="A312" s="75"/>
      <c r="B312" s="75"/>
      <c r="C312" s="139"/>
      <c r="D312" s="139"/>
      <c r="E312" s="139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12.75" customHeight="1" x14ac:dyDescent="0.2">
      <c r="A313" s="75"/>
      <c r="B313" s="75"/>
      <c r="C313" s="139"/>
      <c r="D313" s="139"/>
      <c r="E313" s="139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12.75" customHeight="1" x14ac:dyDescent="0.2">
      <c r="A314" s="75"/>
      <c r="B314" s="75"/>
      <c r="C314" s="139"/>
      <c r="D314" s="139"/>
      <c r="E314" s="139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12.75" customHeight="1" x14ac:dyDescent="0.2">
      <c r="A315" s="75"/>
      <c r="B315" s="75"/>
      <c r="C315" s="139"/>
      <c r="D315" s="139"/>
      <c r="E315" s="139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12.75" customHeight="1" x14ac:dyDescent="0.2">
      <c r="A316" s="75"/>
      <c r="B316" s="75"/>
      <c r="C316" s="139"/>
      <c r="D316" s="139"/>
      <c r="E316" s="139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12.75" customHeight="1" x14ac:dyDescent="0.2">
      <c r="A317" s="75"/>
      <c r="B317" s="75"/>
      <c r="C317" s="139"/>
      <c r="D317" s="139"/>
      <c r="E317" s="139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12.75" customHeight="1" x14ac:dyDescent="0.2">
      <c r="A318" s="75"/>
      <c r="B318" s="75"/>
      <c r="C318" s="139"/>
      <c r="D318" s="139"/>
      <c r="E318" s="139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12.75" customHeight="1" x14ac:dyDescent="0.2">
      <c r="A319" s="75"/>
      <c r="B319" s="75"/>
      <c r="C319" s="139"/>
      <c r="D319" s="139"/>
      <c r="E319" s="139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12.75" customHeight="1" x14ac:dyDescent="0.2">
      <c r="A320" s="75"/>
      <c r="B320" s="75"/>
      <c r="C320" s="139"/>
      <c r="D320" s="139"/>
      <c r="E320" s="139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12.75" customHeight="1" x14ac:dyDescent="0.2">
      <c r="A321" s="75"/>
      <c r="B321" s="75"/>
      <c r="C321" s="139"/>
      <c r="D321" s="139"/>
      <c r="E321" s="139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12.75" customHeight="1" x14ac:dyDescent="0.2">
      <c r="A322" s="75"/>
      <c r="B322" s="75"/>
      <c r="C322" s="139"/>
      <c r="D322" s="139"/>
      <c r="E322" s="139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12.75" customHeight="1" x14ac:dyDescent="0.2">
      <c r="A323" s="75"/>
      <c r="B323" s="75"/>
      <c r="C323" s="139"/>
      <c r="D323" s="139"/>
      <c r="E323" s="139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12.75" customHeight="1" x14ac:dyDescent="0.2">
      <c r="A324" s="75"/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12.75" customHeight="1" x14ac:dyDescent="0.2">
      <c r="A325" s="75"/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12.75" customHeight="1" x14ac:dyDescent="0.2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12.75" customHeight="1" x14ac:dyDescent="0.2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12.75" customHeight="1" x14ac:dyDescent="0.2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12.75" customHeight="1" x14ac:dyDescent="0.2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12.75" customHeight="1" x14ac:dyDescent="0.2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12.75" customHeight="1" x14ac:dyDescent="0.2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12.75" customHeight="1" x14ac:dyDescent="0.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12.75" customHeight="1" x14ac:dyDescent="0.2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12.75" customHeight="1" x14ac:dyDescent="0.2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12.75" customHeight="1" x14ac:dyDescent="0.2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12.75" customHeight="1" x14ac:dyDescent="0.2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12.75" customHeight="1" x14ac:dyDescent="0.2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12.75" customHeight="1" x14ac:dyDescent="0.2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12.75" customHeight="1" x14ac:dyDescent="0.2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12.75" customHeight="1" x14ac:dyDescent="0.2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12.75" customHeight="1" x14ac:dyDescent="0.2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12.75" customHeight="1" x14ac:dyDescent="0.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12.75" customHeight="1" x14ac:dyDescent="0.2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12.75" customHeight="1" x14ac:dyDescent="0.2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12.75" customHeight="1" x14ac:dyDescent="0.2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12.75" customHeight="1" x14ac:dyDescent="0.2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12.75" customHeight="1" x14ac:dyDescent="0.2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12.75" customHeight="1" x14ac:dyDescent="0.2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12.75" customHeight="1" x14ac:dyDescent="0.2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12.75" customHeight="1" x14ac:dyDescent="0.2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12.75" customHeight="1" x14ac:dyDescent="0.2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12.75" customHeight="1" x14ac:dyDescent="0.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12.75" customHeight="1" x14ac:dyDescent="0.2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12.75" customHeight="1" x14ac:dyDescent="0.2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12.75" customHeight="1" x14ac:dyDescent="0.2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12.75" customHeight="1" x14ac:dyDescent="0.2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12.75" customHeight="1" x14ac:dyDescent="0.2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12.75" customHeight="1" x14ac:dyDescent="0.2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12.75" customHeight="1" x14ac:dyDescent="0.2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12.75" customHeight="1" x14ac:dyDescent="0.2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12.75" customHeight="1" x14ac:dyDescent="0.2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12.75" customHeight="1" x14ac:dyDescent="0.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12.75" customHeight="1" x14ac:dyDescent="0.2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12.75" customHeight="1" x14ac:dyDescent="0.2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12.75" customHeight="1" x14ac:dyDescent="0.2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12.75" customHeight="1" x14ac:dyDescent="0.2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12.75" customHeight="1" x14ac:dyDescent="0.2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12.75" customHeight="1" x14ac:dyDescent="0.2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12.75" customHeight="1" x14ac:dyDescent="0.2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12.75" customHeight="1" x14ac:dyDescent="0.2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12.75" customHeight="1" x14ac:dyDescent="0.2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12.75" customHeight="1" x14ac:dyDescent="0.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12.75" customHeight="1" x14ac:dyDescent="0.2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12.75" customHeight="1" x14ac:dyDescent="0.2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12.75" customHeight="1" x14ac:dyDescent="0.2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12.75" customHeight="1" x14ac:dyDescent="0.2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12.75" customHeight="1" x14ac:dyDescent="0.2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12.75" customHeight="1" x14ac:dyDescent="0.2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12.75" customHeight="1" x14ac:dyDescent="0.2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12.75" customHeight="1" x14ac:dyDescent="0.2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12.75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12.75" customHeight="1" x14ac:dyDescent="0.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12.75" customHeight="1" x14ac:dyDescent="0.2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12.75" customHeight="1" x14ac:dyDescent="0.2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12.75" customHeight="1" x14ac:dyDescent="0.2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12.75" customHeight="1" x14ac:dyDescent="0.2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12.75" customHeight="1" x14ac:dyDescent="0.2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12.75" customHeight="1" x14ac:dyDescent="0.2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12.75" customHeight="1" x14ac:dyDescent="0.2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12.75" customHeight="1" x14ac:dyDescent="0.2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12.75" customHeight="1" x14ac:dyDescent="0.2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12.75" customHeight="1" x14ac:dyDescent="0.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12.75" customHeight="1" x14ac:dyDescent="0.2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12.75" customHeight="1" x14ac:dyDescent="0.2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12.75" customHeight="1" x14ac:dyDescent="0.2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12.75" customHeight="1" x14ac:dyDescent="0.2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12.75" customHeight="1" x14ac:dyDescent="0.2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12.75" customHeight="1" x14ac:dyDescent="0.2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12.75" customHeight="1" x14ac:dyDescent="0.2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12.75" customHeight="1" x14ac:dyDescent="0.2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12.75" customHeight="1" x14ac:dyDescent="0.2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12.75" customHeight="1" x14ac:dyDescent="0.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12.75" customHeight="1" x14ac:dyDescent="0.2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12.75" customHeight="1" x14ac:dyDescent="0.2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12.75" customHeight="1" x14ac:dyDescent="0.2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12.75" customHeight="1" x14ac:dyDescent="0.2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12.75" customHeight="1" x14ac:dyDescent="0.2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12.75" customHeight="1" x14ac:dyDescent="0.2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12.75" customHeight="1" x14ac:dyDescent="0.2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12.75" customHeight="1" x14ac:dyDescent="0.2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12.75" customHeight="1" x14ac:dyDescent="0.2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12.75" customHeight="1" x14ac:dyDescent="0.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12.75" customHeight="1" x14ac:dyDescent="0.2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12.75" customHeight="1" x14ac:dyDescent="0.2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12.75" customHeight="1" x14ac:dyDescent="0.2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12.75" customHeight="1" x14ac:dyDescent="0.2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12.75" customHeight="1" x14ac:dyDescent="0.2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12.75" customHeight="1" x14ac:dyDescent="0.2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12.75" customHeight="1" x14ac:dyDescent="0.2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12.75" customHeight="1" x14ac:dyDescent="0.2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12.75" customHeight="1" x14ac:dyDescent="0.2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12.75" customHeight="1" x14ac:dyDescent="0.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12.75" customHeight="1" x14ac:dyDescent="0.2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12.75" customHeight="1" x14ac:dyDescent="0.2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12.75" customHeight="1" x14ac:dyDescent="0.2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12.75" customHeight="1" x14ac:dyDescent="0.2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12.75" customHeight="1" x14ac:dyDescent="0.2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12.75" customHeight="1" x14ac:dyDescent="0.2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12.75" customHeight="1" x14ac:dyDescent="0.2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12.75" customHeight="1" x14ac:dyDescent="0.2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12.75" customHeight="1" x14ac:dyDescent="0.2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12.75" customHeigh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12.75" customHeight="1" x14ac:dyDescent="0.2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12.75" customHeight="1" x14ac:dyDescent="0.2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12.75" customHeight="1" x14ac:dyDescent="0.2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12.75" customHeight="1" x14ac:dyDescent="0.2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12.75" customHeight="1" x14ac:dyDescent="0.2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12.75" customHeight="1" x14ac:dyDescent="0.2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12.75" customHeight="1" x14ac:dyDescent="0.2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12.75" customHeight="1" x14ac:dyDescent="0.2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12.75" customHeight="1" x14ac:dyDescent="0.2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12.75" customHeight="1" x14ac:dyDescent="0.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12.75" customHeight="1" x14ac:dyDescent="0.2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12.75" customHeight="1" x14ac:dyDescent="0.2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12.75" customHeight="1" x14ac:dyDescent="0.2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12.75" customHeight="1" x14ac:dyDescent="0.2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12.75" customHeight="1" x14ac:dyDescent="0.2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12.75" customHeight="1" x14ac:dyDescent="0.2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12.75" customHeight="1" x14ac:dyDescent="0.2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12.75" customHeight="1" x14ac:dyDescent="0.2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12.75" customHeight="1" x14ac:dyDescent="0.2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12.75" customHeight="1" x14ac:dyDescent="0.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12.75" customHeight="1" x14ac:dyDescent="0.2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12.75" customHeight="1" x14ac:dyDescent="0.2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12.75" customHeight="1" x14ac:dyDescent="0.2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12.75" customHeight="1" x14ac:dyDescent="0.2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12.75" customHeight="1" x14ac:dyDescent="0.2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12.75" customHeight="1" x14ac:dyDescent="0.2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12.75" customHeight="1" x14ac:dyDescent="0.2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12.75" customHeight="1" x14ac:dyDescent="0.2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12.75" customHeight="1" x14ac:dyDescent="0.2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12.75" customHeight="1" x14ac:dyDescent="0.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12.75" customHeight="1" x14ac:dyDescent="0.2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12.75" customHeight="1" x14ac:dyDescent="0.2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12.75" customHeight="1" x14ac:dyDescent="0.2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12.75" customHeight="1" x14ac:dyDescent="0.2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12.75" customHeight="1" x14ac:dyDescent="0.2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12.75" customHeight="1" x14ac:dyDescent="0.2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12.75" customHeight="1" x14ac:dyDescent="0.2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12.75" customHeight="1" x14ac:dyDescent="0.2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12.75" customHeight="1" x14ac:dyDescent="0.2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12.75" customHeight="1" x14ac:dyDescent="0.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12.75" customHeight="1" x14ac:dyDescent="0.2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12.75" customHeight="1" x14ac:dyDescent="0.2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12.75" customHeight="1" x14ac:dyDescent="0.2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12.75" customHeight="1" x14ac:dyDescent="0.2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12.75" customHeigh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12.75" customHeight="1" x14ac:dyDescent="0.2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12.75" customHeight="1" x14ac:dyDescent="0.2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12.75" customHeight="1" x14ac:dyDescent="0.2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12.75" customHeight="1" x14ac:dyDescent="0.2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12.75" customHeight="1" x14ac:dyDescent="0.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12.75" customHeight="1" x14ac:dyDescent="0.2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12.75" customHeight="1" x14ac:dyDescent="0.2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12.75" customHeight="1" x14ac:dyDescent="0.2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12.75" customHeight="1" x14ac:dyDescent="0.2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12.75" customHeight="1" x14ac:dyDescent="0.2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12.75" customHeight="1" x14ac:dyDescent="0.2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12.75" customHeight="1" x14ac:dyDescent="0.2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12.75" customHeight="1" x14ac:dyDescent="0.2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12.75" customHeight="1" x14ac:dyDescent="0.2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12.75" customHeight="1" x14ac:dyDescent="0.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12.75" customHeight="1" x14ac:dyDescent="0.2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12.75" customHeight="1" x14ac:dyDescent="0.2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12.75" customHeight="1" x14ac:dyDescent="0.2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12.75" customHeight="1" x14ac:dyDescent="0.2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12.75" customHeight="1" x14ac:dyDescent="0.2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12.75" customHeight="1" x14ac:dyDescent="0.2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12.75" customHeight="1" x14ac:dyDescent="0.2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12.75" customHeight="1" x14ac:dyDescent="0.2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12.75" customHeight="1" x14ac:dyDescent="0.2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12.75" customHeight="1" x14ac:dyDescent="0.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12.75" customHeight="1" x14ac:dyDescent="0.2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12.75" customHeight="1" x14ac:dyDescent="0.2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12.75" customHeight="1" x14ac:dyDescent="0.2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12.75" customHeight="1" x14ac:dyDescent="0.2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12.75" customHeight="1" x14ac:dyDescent="0.2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12.75" customHeight="1" x14ac:dyDescent="0.2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12.75" customHeight="1" x14ac:dyDescent="0.2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12.75" customHeight="1" x14ac:dyDescent="0.2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12.75" customHeight="1" x14ac:dyDescent="0.2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12.75" customHeight="1" x14ac:dyDescent="0.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12.75" customHeight="1" x14ac:dyDescent="0.2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12.75" customHeight="1" x14ac:dyDescent="0.2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12.75" customHeight="1" x14ac:dyDescent="0.2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12.75" customHeight="1" x14ac:dyDescent="0.2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12.75" customHeight="1" x14ac:dyDescent="0.2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12.75" customHeight="1" x14ac:dyDescent="0.2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12.75" customHeight="1" x14ac:dyDescent="0.2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12.75" customHeight="1" x14ac:dyDescent="0.2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12.75" customHeight="1" x14ac:dyDescent="0.2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12.75" customHeight="1" x14ac:dyDescent="0.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12.75" customHeight="1" x14ac:dyDescent="0.2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12.75" customHeight="1" x14ac:dyDescent="0.2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12.75" customHeight="1" x14ac:dyDescent="0.2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12.75" customHeight="1" x14ac:dyDescent="0.2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12.75" customHeight="1" x14ac:dyDescent="0.2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12.75" customHeight="1" x14ac:dyDescent="0.2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12.75" customHeight="1" x14ac:dyDescent="0.2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12.75" customHeight="1" x14ac:dyDescent="0.2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12.75" customHeight="1" x14ac:dyDescent="0.2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12.75" customHeight="1" x14ac:dyDescent="0.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12.75" customHeight="1" x14ac:dyDescent="0.2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12.75" customHeight="1" x14ac:dyDescent="0.2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12.75" customHeight="1" x14ac:dyDescent="0.2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12.75" customHeight="1" x14ac:dyDescent="0.2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12.75" customHeight="1" x14ac:dyDescent="0.2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12.75" customHeight="1" x14ac:dyDescent="0.2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12.75" customHeight="1" x14ac:dyDescent="0.2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12.75" customHeight="1" x14ac:dyDescent="0.2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12.75" customHeight="1" x14ac:dyDescent="0.2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12.75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12.75" customHeight="1" x14ac:dyDescent="0.2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12.75" customHeight="1" x14ac:dyDescent="0.2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12.75" customHeight="1" x14ac:dyDescent="0.2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12.75" customHeight="1" x14ac:dyDescent="0.2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12.75" customHeight="1" x14ac:dyDescent="0.2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12.75" customHeight="1" x14ac:dyDescent="0.2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12.75" customHeight="1" x14ac:dyDescent="0.2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12.75" customHeight="1" x14ac:dyDescent="0.2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12.75" customHeight="1" x14ac:dyDescent="0.2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12.75" customHeight="1" x14ac:dyDescent="0.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12.75" customHeight="1" x14ac:dyDescent="0.2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12.75" customHeight="1" x14ac:dyDescent="0.2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12.75" customHeight="1" x14ac:dyDescent="0.2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12.75" customHeight="1" x14ac:dyDescent="0.2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12.75" customHeigh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12.75" customHeight="1" x14ac:dyDescent="0.2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12.75" customHeight="1" x14ac:dyDescent="0.2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12.75" customHeight="1" x14ac:dyDescent="0.2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12.75" customHeight="1" x14ac:dyDescent="0.2">
      <c r="A561" s="75"/>
      <c r="B561" s="6"/>
      <c r="C561" s="126"/>
      <c r="D561" s="126"/>
      <c r="E561" s="126"/>
      <c r="F561" s="6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12.75" customHeight="1" x14ac:dyDescent="0.2">
      <c r="A562" s="75"/>
      <c r="B562" s="6"/>
      <c r="C562" s="126"/>
      <c r="D562" s="126"/>
      <c r="E562" s="126"/>
      <c r="F562" s="6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12.75" customHeight="1" x14ac:dyDescent="0.2">
      <c r="A563" s="75"/>
      <c r="B563" s="6"/>
      <c r="C563" s="126"/>
      <c r="D563" s="126"/>
      <c r="E563" s="126"/>
      <c r="F563" s="6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12.75" customHeight="1" x14ac:dyDescent="0.2">
      <c r="A564" s="75"/>
      <c r="B564" s="6"/>
      <c r="C564" s="126"/>
      <c r="D564" s="126"/>
      <c r="E564" s="126"/>
      <c r="F564" s="6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12.75" customHeight="1" x14ac:dyDescent="0.2">
      <c r="A565" s="75"/>
      <c r="B565" s="6"/>
      <c r="C565" s="126"/>
      <c r="D565" s="126"/>
      <c r="E565" s="126"/>
      <c r="F565" s="6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12.75" customHeight="1" x14ac:dyDescent="0.2">
      <c r="A566" s="75"/>
      <c r="B566" s="6"/>
      <c r="C566" s="126"/>
      <c r="D566" s="126"/>
      <c r="E566" s="126"/>
      <c r="F566" s="6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12.75" customHeight="1" x14ac:dyDescent="0.2">
      <c r="A567" s="75"/>
      <c r="B567" s="6"/>
      <c r="C567" s="126"/>
      <c r="D567" s="126"/>
      <c r="E567" s="126"/>
      <c r="F567" s="6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12.75" customHeight="1" x14ac:dyDescent="0.2">
      <c r="A568" s="75"/>
      <c r="B568" s="6"/>
      <c r="C568" s="126"/>
      <c r="D568" s="126"/>
      <c r="E568" s="126"/>
      <c r="F568" s="6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12.75" customHeight="1" x14ac:dyDescent="0.2">
      <c r="A569" s="75"/>
      <c r="B569" s="6"/>
      <c r="C569" s="126"/>
      <c r="D569" s="126"/>
      <c r="E569" s="126"/>
      <c r="F569" s="6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12.75" customHeight="1" x14ac:dyDescent="0.2">
      <c r="A570" s="75"/>
      <c r="B570" s="6"/>
      <c r="C570" s="126"/>
      <c r="D570" s="126"/>
      <c r="E570" s="126"/>
      <c r="F570" s="6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12.75" customHeight="1" x14ac:dyDescent="0.2">
      <c r="A571" s="75"/>
      <c r="B571" s="6"/>
      <c r="C571" s="126"/>
      <c r="D571" s="126"/>
      <c r="E571" s="126"/>
      <c r="F571" s="6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12.75" customHeight="1" x14ac:dyDescent="0.2">
      <c r="A572" s="75"/>
      <c r="B572" s="6"/>
      <c r="C572" s="126"/>
      <c r="D572" s="126"/>
      <c r="E572" s="126"/>
      <c r="F572" s="6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12.75" customHeight="1" x14ac:dyDescent="0.2">
      <c r="A573" s="75"/>
      <c r="B573" s="6"/>
      <c r="C573" s="126"/>
      <c r="D573" s="126"/>
      <c r="E573" s="126"/>
      <c r="F573" s="6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12.75" customHeight="1" x14ac:dyDescent="0.2">
      <c r="A574" s="75"/>
      <c r="B574" s="6"/>
      <c r="C574" s="126"/>
      <c r="D574" s="126"/>
      <c r="E574" s="126"/>
      <c r="F574" s="6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12.75" customHeight="1" x14ac:dyDescent="0.2">
      <c r="A575" s="75"/>
      <c r="B575" s="6"/>
      <c r="C575" s="126"/>
      <c r="D575" s="126"/>
      <c r="E575" s="126"/>
      <c r="F575" s="6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12.75" customHeight="1" x14ac:dyDescent="0.2">
      <c r="A576" s="75"/>
      <c r="B576" s="6"/>
      <c r="C576" s="126"/>
      <c r="D576" s="126"/>
      <c r="E576" s="126"/>
      <c r="F576" s="6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12.75" customHeight="1" x14ac:dyDescent="0.2">
      <c r="A577" s="75"/>
      <c r="B577" s="6"/>
      <c r="C577" s="126"/>
      <c r="D577" s="126"/>
      <c r="E577" s="126"/>
      <c r="F577" s="6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12.75" customHeight="1" x14ac:dyDescent="0.2">
      <c r="A578" s="75"/>
      <c r="B578" s="6"/>
      <c r="C578" s="126"/>
      <c r="D578" s="126"/>
      <c r="E578" s="126"/>
      <c r="F578" s="6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12.75" customHeight="1" x14ac:dyDescent="0.2">
      <c r="A579" s="75"/>
      <c r="B579" s="6"/>
      <c r="C579" s="126"/>
      <c r="D579" s="126"/>
      <c r="E579" s="126"/>
      <c r="F579" s="6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12.75" customHeight="1" x14ac:dyDescent="0.2">
      <c r="A580" s="75"/>
      <c r="B580" s="6"/>
      <c r="C580" s="126"/>
      <c r="D580" s="126"/>
      <c r="E580" s="126"/>
      <c r="F580" s="6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12.75" customHeight="1" x14ac:dyDescent="0.2">
      <c r="A581" s="75"/>
      <c r="B581" s="6"/>
      <c r="C581" s="126"/>
      <c r="D581" s="126"/>
      <c r="E581" s="126"/>
      <c r="F581" s="6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12.75" customHeight="1" x14ac:dyDescent="0.2">
      <c r="A582" s="75"/>
      <c r="B582" s="6"/>
      <c r="C582" s="126"/>
      <c r="D582" s="126"/>
      <c r="E582" s="126"/>
      <c r="F582" s="6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12.75" customHeight="1" x14ac:dyDescent="0.2">
      <c r="A583" s="75"/>
      <c r="B583" s="6"/>
      <c r="C583" s="126"/>
      <c r="D583" s="126"/>
      <c r="E583" s="126"/>
      <c r="F583" s="6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12.75" customHeight="1" x14ac:dyDescent="0.2">
      <c r="A584" s="75"/>
      <c r="B584" s="6"/>
      <c r="C584" s="126"/>
      <c r="D584" s="126"/>
      <c r="E584" s="126"/>
      <c r="F584" s="6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12.75" customHeight="1" x14ac:dyDescent="0.2">
      <c r="A585" s="75"/>
      <c r="B585" s="6"/>
      <c r="C585" s="126"/>
      <c r="D585" s="126"/>
      <c r="E585" s="126"/>
      <c r="F585" s="6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12.75" customHeight="1" x14ac:dyDescent="0.2">
      <c r="A586" s="75"/>
      <c r="B586" s="6"/>
      <c r="C586" s="126"/>
      <c r="D586" s="126"/>
      <c r="E586" s="126"/>
      <c r="F586" s="6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12.75" customHeight="1" x14ac:dyDescent="0.2">
      <c r="A587" s="75"/>
      <c r="B587" s="6"/>
      <c r="C587" s="126"/>
      <c r="D587" s="126"/>
      <c r="E587" s="126"/>
      <c r="F587" s="6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12.75" customHeight="1" x14ac:dyDescent="0.2">
      <c r="A588" s="75"/>
      <c r="B588" s="6"/>
      <c r="C588" s="126"/>
      <c r="D588" s="126"/>
      <c r="E588" s="126"/>
      <c r="F588" s="6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12.75" customHeight="1" x14ac:dyDescent="0.2">
      <c r="A589" s="75"/>
      <c r="B589" s="6"/>
      <c r="C589" s="126"/>
      <c r="D589" s="126"/>
      <c r="E589" s="126"/>
      <c r="F589" s="6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12.75" customHeight="1" x14ac:dyDescent="0.2">
      <c r="A590" s="75"/>
      <c r="B590" s="6"/>
      <c r="C590" s="126"/>
      <c r="D590" s="126"/>
      <c r="E590" s="126"/>
      <c r="F590" s="6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12.75" customHeight="1" x14ac:dyDescent="0.2">
      <c r="A591" s="75"/>
      <c r="B591" s="6"/>
      <c r="C591" s="126"/>
      <c r="D591" s="126"/>
      <c r="E591" s="126"/>
      <c r="F591" s="6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12.75" customHeight="1" x14ac:dyDescent="0.2">
      <c r="A592" s="75"/>
      <c r="B592" s="6"/>
      <c r="C592" s="126"/>
      <c r="D592" s="126"/>
      <c r="E592" s="126"/>
      <c r="F592" s="6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12.75" customHeight="1" x14ac:dyDescent="0.2">
      <c r="A593" s="75"/>
      <c r="B593" s="6"/>
      <c r="C593" s="126"/>
      <c r="D593" s="126"/>
      <c r="E593" s="126"/>
      <c r="F593" s="6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12.75" customHeight="1" x14ac:dyDescent="0.2">
      <c r="A594" s="75"/>
      <c r="B594" s="6"/>
      <c r="C594" s="126"/>
      <c r="D594" s="126"/>
      <c r="E594" s="126"/>
      <c r="F594" s="6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12.75" customHeight="1" x14ac:dyDescent="0.2">
      <c r="A595" s="75"/>
      <c r="B595" s="6"/>
      <c r="C595" s="126"/>
      <c r="D595" s="126"/>
      <c r="E595" s="126"/>
      <c r="F595" s="6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12.75" customHeight="1" x14ac:dyDescent="0.2">
      <c r="A596" s="75"/>
      <c r="B596" s="6"/>
      <c r="C596" s="126"/>
      <c r="D596" s="126"/>
      <c r="E596" s="126"/>
      <c r="F596" s="6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12.75" customHeight="1" x14ac:dyDescent="0.2">
      <c r="A597" s="75"/>
      <c r="B597" s="6"/>
      <c r="C597" s="126"/>
      <c r="D597" s="126"/>
      <c r="E597" s="126"/>
      <c r="F597" s="6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12.75" customHeight="1" x14ac:dyDescent="0.2">
      <c r="A598" s="75"/>
      <c r="B598" s="6"/>
      <c r="C598" s="126"/>
      <c r="D598" s="126"/>
      <c r="E598" s="126"/>
      <c r="F598" s="6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12.75" customHeight="1" x14ac:dyDescent="0.2">
      <c r="A599" s="75"/>
      <c r="B599" s="6"/>
      <c r="C599" s="126"/>
      <c r="D599" s="126"/>
      <c r="E599" s="126"/>
      <c r="F599" s="6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12.75" customHeight="1" x14ac:dyDescent="0.2">
      <c r="A600" s="75"/>
      <c r="B600" s="6"/>
      <c r="C600" s="126"/>
      <c r="D600" s="126"/>
      <c r="E600" s="126"/>
      <c r="F600" s="6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12.75" customHeight="1" x14ac:dyDescent="0.2">
      <c r="A601" s="75"/>
      <c r="B601" s="6"/>
      <c r="C601" s="126"/>
      <c r="D601" s="126"/>
      <c r="E601" s="126"/>
      <c r="F601" s="6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12.75" customHeight="1" x14ac:dyDescent="0.2">
      <c r="A602" s="75"/>
      <c r="B602" s="6"/>
      <c r="C602" s="126"/>
      <c r="D602" s="126"/>
      <c r="E602" s="126"/>
      <c r="F602" s="6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12.75" customHeight="1" x14ac:dyDescent="0.2">
      <c r="A603" s="75"/>
      <c r="B603" s="6"/>
      <c r="C603" s="126"/>
      <c r="D603" s="126"/>
      <c r="E603" s="126"/>
      <c r="F603" s="6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12.75" customHeight="1" x14ac:dyDescent="0.2">
      <c r="A604" s="75"/>
      <c r="B604" s="6"/>
      <c r="C604" s="126"/>
      <c r="D604" s="126"/>
      <c r="E604" s="126"/>
      <c r="F604" s="6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12.75" customHeight="1" x14ac:dyDescent="0.2">
      <c r="A605" s="75"/>
      <c r="B605" s="6"/>
      <c r="C605" s="126"/>
      <c r="D605" s="126"/>
      <c r="E605" s="126"/>
      <c r="F605" s="6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12.75" customHeight="1" x14ac:dyDescent="0.2">
      <c r="A606" s="75"/>
      <c r="B606" s="6"/>
      <c r="C606" s="126"/>
      <c r="D606" s="126"/>
      <c r="E606" s="126"/>
      <c r="F606" s="6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12.75" customHeight="1" x14ac:dyDescent="0.2">
      <c r="A607" s="75"/>
      <c r="B607" s="6"/>
      <c r="C607" s="126"/>
      <c r="D607" s="126"/>
      <c r="E607" s="126"/>
      <c r="F607" s="6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12.75" customHeight="1" x14ac:dyDescent="0.2">
      <c r="A608" s="75"/>
      <c r="B608" s="6"/>
      <c r="C608" s="126"/>
      <c r="D608" s="126"/>
      <c r="E608" s="126"/>
      <c r="F608" s="6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12.75" customHeight="1" x14ac:dyDescent="0.2">
      <c r="A609" s="75"/>
      <c r="B609" s="6"/>
      <c r="C609" s="126"/>
      <c r="D609" s="126"/>
      <c r="E609" s="126"/>
      <c r="F609" s="6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12.75" customHeight="1" x14ac:dyDescent="0.2">
      <c r="A610" s="75"/>
      <c r="B610" s="6"/>
      <c r="C610" s="126"/>
      <c r="D610" s="126"/>
      <c r="E610" s="126"/>
      <c r="F610" s="6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12.75" customHeight="1" x14ac:dyDescent="0.2">
      <c r="A611" s="75"/>
      <c r="B611" s="6"/>
      <c r="C611" s="126"/>
      <c r="D611" s="126"/>
      <c r="E611" s="126"/>
      <c r="F611" s="6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12.75" customHeight="1" x14ac:dyDescent="0.2">
      <c r="A612" s="75"/>
      <c r="B612" s="6"/>
      <c r="C612" s="126"/>
      <c r="D612" s="126"/>
      <c r="E612" s="126"/>
      <c r="F612" s="6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12.75" customHeight="1" x14ac:dyDescent="0.2">
      <c r="A613" s="75"/>
      <c r="B613" s="6"/>
      <c r="C613" s="126"/>
      <c r="D613" s="126"/>
      <c r="E613" s="126"/>
      <c r="F613" s="6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12.75" customHeight="1" x14ac:dyDescent="0.2">
      <c r="A614" s="75"/>
      <c r="B614" s="6"/>
      <c r="C614" s="126"/>
      <c r="D614" s="126"/>
      <c r="E614" s="126"/>
      <c r="F614" s="6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12.75" customHeight="1" x14ac:dyDescent="0.2">
      <c r="A615" s="75"/>
      <c r="B615" s="6"/>
      <c r="C615" s="126"/>
      <c r="D615" s="126"/>
      <c r="E615" s="126"/>
      <c r="F615" s="6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12.75" customHeight="1" x14ac:dyDescent="0.2">
      <c r="A616" s="75"/>
      <c r="B616" s="6"/>
      <c r="C616" s="126"/>
      <c r="D616" s="126"/>
      <c r="E616" s="126"/>
      <c r="F616" s="6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12.75" customHeight="1" x14ac:dyDescent="0.2">
      <c r="A617" s="75"/>
      <c r="B617" s="6"/>
      <c r="C617" s="126"/>
      <c r="D617" s="126"/>
      <c r="E617" s="126"/>
      <c r="F617" s="6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12.75" customHeight="1" x14ac:dyDescent="0.2">
      <c r="A618" s="75"/>
      <c r="B618" s="6"/>
      <c r="C618" s="126"/>
      <c r="D618" s="126"/>
      <c r="E618" s="126"/>
      <c r="F618" s="6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12.75" customHeight="1" x14ac:dyDescent="0.2">
      <c r="A619" s="75"/>
      <c r="B619" s="6"/>
      <c r="C619" s="126"/>
      <c r="D619" s="126"/>
      <c r="E619" s="126"/>
      <c r="F619" s="6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12.75" customHeight="1" x14ac:dyDescent="0.2">
      <c r="A620" s="75"/>
      <c r="B620" s="6"/>
      <c r="C620" s="126"/>
      <c r="D620" s="126"/>
      <c r="E620" s="126"/>
      <c r="F620" s="6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12.75" customHeight="1" x14ac:dyDescent="0.2">
      <c r="A621" s="75"/>
      <c r="B621" s="6"/>
      <c r="C621" s="126"/>
      <c r="D621" s="126"/>
      <c r="E621" s="126"/>
      <c r="F621" s="6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12.75" customHeight="1" x14ac:dyDescent="0.2">
      <c r="A622" s="75"/>
      <c r="B622" s="6"/>
      <c r="C622" s="126"/>
      <c r="D622" s="126"/>
      <c r="E622" s="126"/>
      <c r="F622" s="6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12.75" customHeight="1" x14ac:dyDescent="0.2">
      <c r="A623" s="75"/>
      <c r="B623" s="6"/>
      <c r="C623" s="126"/>
      <c r="D623" s="126"/>
      <c r="E623" s="126"/>
      <c r="F623" s="6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12.75" customHeight="1" x14ac:dyDescent="0.2">
      <c r="A624" s="75"/>
      <c r="B624" s="6"/>
      <c r="C624" s="126"/>
      <c r="D624" s="126"/>
      <c r="E624" s="126"/>
      <c r="F624" s="6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12.75" customHeight="1" x14ac:dyDescent="0.2">
      <c r="A625" s="75"/>
      <c r="B625" s="6"/>
      <c r="C625" s="126"/>
      <c r="D625" s="126"/>
      <c r="E625" s="126"/>
      <c r="F625" s="6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12.75" customHeight="1" x14ac:dyDescent="0.2">
      <c r="A626" s="75"/>
      <c r="B626" s="6"/>
      <c r="C626" s="126"/>
      <c r="D626" s="126"/>
      <c r="E626" s="126"/>
      <c r="F626" s="6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12.75" customHeight="1" x14ac:dyDescent="0.2">
      <c r="A627" s="75"/>
      <c r="B627" s="6"/>
      <c r="C627" s="126"/>
      <c r="D627" s="126"/>
      <c r="E627" s="126"/>
      <c r="F627" s="6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12.75" customHeight="1" x14ac:dyDescent="0.2">
      <c r="A628" s="75"/>
      <c r="B628" s="6"/>
      <c r="C628" s="126"/>
      <c r="D628" s="126"/>
      <c r="E628" s="126"/>
      <c r="F628" s="6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12.75" customHeight="1" x14ac:dyDescent="0.2">
      <c r="A629" s="75"/>
      <c r="B629" s="6"/>
      <c r="C629" s="126"/>
      <c r="D629" s="126"/>
      <c r="E629" s="126"/>
      <c r="F629" s="6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12.75" customHeight="1" x14ac:dyDescent="0.2">
      <c r="A630" s="75"/>
      <c r="B630" s="6"/>
      <c r="C630" s="126"/>
      <c r="D630" s="126"/>
      <c r="E630" s="126"/>
      <c r="F630" s="6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12.75" customHeight="1" x14ac:dyDescent="0.2">
      <c r="A631" s="75"/>
      <c r="B631" s="6"/>
      <c r="C631" s="126"/>
      <c r="D631" s="126"/>
      <c r="E631" s="126"/>
      <c r="F631" s="6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12.75" customHeight="1" x14ac:dyDescent="0.2">
      <c r="A632" s="75"/>
      <c r="B632" s="6"/>
      <c r="C632" s="126"/>
      <c r="D632" s="126"/>
      <c r="E632" s="126"/>
      <c r="F632" s="6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12.75" customHeight="1" x14ac:dyDescent="0.2">
      <c r="A633" s="75"/>
      <c r="B633" s="6"/>
      <c r="C633" s="126"/>
      <c r="D633" s="126"/>
      <c r="E633" s="126"/>
      <c r="F633" s="6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12.75" customHeight="1" x14ac:dyDescent="0.2">
      <c r="A634" s="75"/>
      <c r="B634" s="6"/>
      <c r="C634" s="126"/>
      <c r="D634" s="126"/>
      <c r="E634" s="126"/>
      <c r="F634" s="6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12.75" customHeight="1" x14ac:dyDescent="0.2">
      <c r="A635" s="75"/>
      <c r="B635" s="6"/>
      <c r="C635" s="126"/>
      <c r="D635" s="126"/>
      <c r="E635" s="126"/>
      <c r="F635" s="6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12.75" customHeight="1" x14ac:dyDescent="0.2">
      <c r="A636" s="75"/>
      <c r="B636" s="6"/>
      <c r="C636" s="126"/>
      <c r="D636" s="126"/>
      <c r="E636" s="126"/>
      <c r="F636" s="6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12.75" customHeight="1" x14ac:dyDescent="0.2">
      <c r="A637" s="75"/>
      <c r="B637" s="6"/>
      <c r="C637" s="126"/>
      <c r="D637" s="126"/>
      <c r="E637" s="126"/>
      <c r="F637" s="6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12.75" customHeight="1" x14ac:dyDescent="0.2">
      <c r="A638" s="75"/>
      <c r="B638" s="6"/>
      <c r="C638" s="126"/>
      <c r="D638" s="126"/>
      <c r="E638" s="126"/>
      <c r="F638" s="6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12.75" customHeight="1" x14ac:dyDescent="0.2">
      <c r="A639" s="75"/>
      <c r="B639" s="6"/>
      <c r="C639" s="126"/>
      <c r="D639" s="126"/>
      <c r="E639" s="126"/>
      <c r="F639" s="6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12.75" customHeight="1" x14ac:dyDescent="0.2">
      <c r="A640" s="75"/>
      <c r="B640" s="6"/>
      <c r="C640" s="126"/>
      <c r="D640" s="126"/>
      <c r="E640" s="126"/>
      <c r="F640" s="6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12.75" customHeight="1" x14ac:dyDescent="0.2">
      <c r="A641" s="75"/>
      <c r="B641" s="6"/>
      <c r="C641" s="126"/>
      <c r="D641" s="126"/>
      <c r="E641" s="126"/>
      <c r="F641" s="6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12.75" customHeight="1" x14ac:dyDescent="0.2">
      <c r="A642" s="75"/>
      <c r="B642" s="6"/>
      <c r="C642" s="126"/>
      <c r="D642" s="126"/>
      <c r="E642" s="126"/>
      <c r="F642" s="6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12.75" customHeight="1" x14ac:dyDescent="0.2">
      <c r="A643" s="75"/>
      <c r="B643" s="6"/>
      <c r="C643" s="126"/>
      <c r="D643" s="126"/>
      <c r="E643" s="126"/>
      <c r="F643" s="6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12.75" customHeight="1" x14ac:dyDescent="0.2">
      <c r="A644" s="75"/>
      <c r="B644" s="6"/>
      <c r="C644" s="126"/>
      <c r="D644" s="126"/>
      <c r="E644" s="126"/>
      <c r="F644" s="6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12.75" customHeight="1" x14ac:dyDescent="0.2">
      <c r="A645" s="75"/>
      <c r="B645" s="6"/>
      <c r="C645" s="126"/>
      <c r="D645" s="126"/>
      <c r="E645" s="126"/>
      <c r="F645" s="6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12.75" customHeight="1" x14ac:dyDescent="0.2">
      <c r="A646" s="75"/>
      <c r="B646" s="6"/>
      <c r="C646" s="126"/>
      <c r="D646" s="126"/>
      <c r="E646" s="126"/>
      <c r="F646" s="6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12.75" customHeight="1" x14ac:dyDescent="0.2">
      <c r="A647" s="75"/>
      <c r="B647" s="6"/>
      <c r="C647" s="126"/>
      <c r="D647" s="126"/>
      <c r="E647" s="126"/>
      <c r="F647" s="6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12.75" customHeight="1" x14ac:dyDescent="0.2">
      <c r="A648" s="75"/>
      <c r="B648" s="6"/>
      <c r="C648" s="126"/>
      <c r="D648" s="126"/>
      <c r="E648" s="126"/>
      <c r="F648" s="6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12.75" customHeight="1" x14ac:dyDescent="0.2">
      <c r="A649" s="75"/>
      <c r="B649" s="6"/>
      <c r="C649" s="126"/>
      <c r="D649" s="126"/>
      <c r="E649" s="126"/>
      <c r="F649" s="6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12.75" customHeight="1" x14ac:dyDescent="0.2">
      <c r="A650" s="75"/>
      <c r="B650" s="6"/>
      <c r="C650" s="126"/>
      <c r="D650" s="126"/>
      <c r="E650" s="126"/>
      <c r="F650" s="6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12.75" customHeight="1" x14ac:dyDescent="0.2">
      <c r="A651" s="75"/>
      <c r="B651" s="6"/>
      <c r="C651" s="126"/>
      <c r="D651" s="126"/>
      <c r="E651" s="126"/>
      <c r="F651" s="6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12.75" customHeight="1" x14ac:dyDescent="0.2">
      <c r="A652" s="75"/>
      <c r="B652" s="6"/>
      <c r="C652" s="126"/>
      <c r="D652" s="126"/>
      <c r="E652" s="126"/>
      <c r="F652" s="6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12.75" customHeight="1" x14ac:dyDescent="0.2">
      <c r="A653" s="75"/>
      <c r="B653" s="6"/>
      <c r="C653" s="126"/>
      <c r="D653" s="126"/>
      <c r="E653" s="126"/>
      <c r="F653" s="6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12.75" customHeight="1" x14ac:dyDescent="0.2">
      <c r="A654" s="75"/>
      <c r="B654" s="6"/>
      <c r="C654" s="126"/>
      <c r="D654" s="126"/>
      <c r="E654" s="126"/>
      <c r="F654" s="6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12.75" customHeight="1" x14ac:dyDescent="0.2">
      <c r="A655" s="75"/>
      <c r="B655" s="6"/>
      <c r="C655" s="126"/>
      <c r="D655" s="126"/>
      <c r="E655" s="126"/>
      <c r="F655" s="6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12.75" customHeight="1" x14ac:dyDescent="0.2">
      <c r="A656" s="75"/>
      <c r="B656" s="6"/>
      <c r="C656" s="126"/>
      <c r="D656" s="126"/>
      <c r="E656" s="126"/>
      <c r="F656" s="6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12.75" customHeight="1" x14ac:dyDescent="0.2">
      <c r="A657" s="75"/>
      <c r="B657" s="6"/>
      <c r="C657" s="126"/>
      <c r="D657" s="126"/>
      <c r="E657" s="126"/>
      <c r="F657" s="6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12.75" customHeight="1" x14ac:dyDescent="0.2">
      <c r="A658" s="75"/>
      <c r="B658" s="6"/>
      <c r="C658" s="126"/>
      <c r="D658" s="126"/>
      <c r="E658" s="126"/>
      <c r="F658" s="6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12.75" customHeight="1" x14ac:dyDescent="0.2">
      <c r="A659" s="75"/>
      <c r="B659" s="6"/>
      <c r="C659" s="126"/>
      <c r="D659" s="126"/>
      <c r="E659" s="126"/>
      <c r="F659" s="6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12.75" customHeight="1" x14ac:dyDescent="0.2">
      <c r="A660" s="75"/>
      <c r="B660" s="6"/>
      <c r="C660" s="126"/>
      <c r="D660" s="126"/>
      <c r="E660" s="126"/>
      <c r="F660" s="6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12.75" customHeight="1" x14ac:dyDescent="0.2">
      <c r="A661" s="75"/>
      <c r="B661" s="6"/>
      <c r="C661" s="126"/>
      <c r="D661" s="126"/>
      <c r="E661" s="126"/>
      <c r="F661" s="6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12.75" customHeight="1" x14ac:dyDescent="0.2">
      <c r="A662" s="75"/>
      <c r="B662" s="6"/>
      <c r="C662" s="126"/>
      <c r="D662" s="126"/>
      <c r="E662" s="126"/>
      <c r="F662" s="6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12.75" customHeight="1" x14ac:dyDescent="0.2">
      <c r="A663" s="75"/>
      <c r="B663" s="6"/>
      <c r="C663" s="126"/>
      <c r="D663" s="126"/>
      <c r="E663" s="126"/>
      <c r="F663" s="6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12.75" customHeight="1" x14ac:dyDescent="0.2">
      <c r="A664" s="75"/>
      <c r="B664" s="6"/>
      <c r="C664" s="126"/>
      <c r="D664" s="126"/>
      <c r="E664" s="126"/>
      <c r="F664" s="6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12.75" customHeight="1" x14ac:dyDescent="0.2">
      <c r="A665" s="75"/>
      <c r="B665" s="6"/>
      <c r="C665" s="126"/>
      <c r="D665" s="126"/>
      <c r="E665" s="126"/>
      <c r="F665" s="6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12.75" customHeight="1" x14ac:dyDescent="0.2">
      <c r="A666" s="75"/>
      <c r="B666" s="6"/>
      <c r="C666" s="126"/>
      <c r="D666" s="126"/>
      <c r="E666" s="126"/>
      <c r="F666" s="6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12.75" customHeight="1" x14ac:dyDescent="0.2">
      <c r="A667" s="75"/>
      <c r="B667" s="6"/>
      <c r="C667" s="126"/>
      <c r="D667" s="126"/>
      <c r="E667" s="126"/>
      <c r="F667" s="6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12.75" customHeight="1" x14ac:dyDescent="0.2">
      <c r="A668" s="75"/>
      <c r="B668" s="6"/>
      <c r="C668" s="126"/>
      <c r="D668" s="126"/>
      <c r="E668" s="126"/>
      <c r="F668" s="6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12.75" customHeight="1" x14ac:dyDescent="0.2">
      <c r="A669" s="75"/>
      <c r="B669" s="6"/>
      <c r="C669" s="126"/>
      <c r="D669" s="126"/>
      <c r="E669" s="126"/>
      <c r="F669" s="6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12.75" customHeight="1" x14ac:dyDescent="0.2">
      <c r="A670" s="75"/>
      <c r="B670" s="6"/>
      <c r="C670" s="126"/>
      <c r="D670" s="126"/>
      <c r="E670" s="126"/>
      <c r="F670" s="6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12.75" customHeight="1" x14ac:dyDescent="0.2">
      <c r="A671" s="75"/>
      <c r="B671" s="6"/>
      <c r="C671" s="126"/>
      <c r="D671" s="126"/>
      <c r="E671" s="126"/>
      <c r="F671" s="6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12.75" customHeight="1" x14ac:dyDescent="0.2">
      <c r="A672" s="75"/>
      <c r="B672" s="6"/>
      <c r="C672" s="126"/>
      <c r="D672" s="126"/>
      <c r="E672" s="126"/>
      <c r="F672" s="6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12.75" customHeight="1" x14ac:dyDescent="0.2">
      <c r="A673" s="75"/>
      <c r="B673" s="6"/>
      <c r="C673" s="126"/>
      <c r="D673" s="126"/>
      <c r="E673" s="126"/>
      <c r="F673" s="6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12.75" customHeight="1" x14ac:dyDescent="0.2">
      <c r="A674" s="75"/>
      <c r="B674" s="6"/>
      <c r="C674" s="126"/>
      <c r="D674" s="126"/>
      <c r="E674" s="126"/>
      <c r="F674" s="6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12.75" customHeight="1" x14ac:dyDescent="0.2">
      <c r="A675" s="75"/>
      <c r="B675" s="6"/>
      <c r="C675" s="126"/>
      <c r="D675" s="126"/>
      <c r="E675" s="126"/>
      <c r="F675" s="6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12.75" customHeight="1" x14ac:dyDescent="0.2">
      <c r="A676" s="75"/>
      <c r="B676" s="6"/>
      <c r="C676" s="126"/>
      <c r="D676" s="126"/>
      <c r="E676" s="126"/>
      <c r="F676" s="6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12.75" customHeight="1" x14ac:dyDescent="0.2">
      <c r="A677" s="75"/>
      <c r="B677" s="6"/>
      <c r="C677" s="126"/>
      <c r="D677" s="126"/>
      <c r="E677" s="126"/>
      <c r="F677" s="6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12.75" customHeight="1" x14ac:dyDescent="0.2">
      <c r="A678" s="75"/>
      <c r="B678" s="6"/>
      <c r="C678" s="126"/>
      <c r="D678" s="126"/>
      <c r="E678" s="126"/>
      <c r="F678" s="6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12.75" customHeight="1" x14ac:dyDescent="0.2">
      <c r="A679" s="75"/>
      <c r="B679" s="6"/>
      <c r="C679" s="126"/>
      <c r="D679" s="126"/>
      <c r="E679" s="126"/>
      <c r="F679" s="6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12.75" customHeight="1" x14ac:dyDescent="0.2">
      <c r="A680" s="75"/>
      <c r="B680" s="6"/>
      <c r="C680" s="126"/>
      <c r="D680" s="126"/>
      <c r="E680" s="126"/>
      <c r="F680" s="6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12.75" customHeight="1" x14ac:dyDescent="0.2">
      <c r="A681" s="75"/>
      <c r="B681" s="6"/>
      <c r="C681" s="126"/>
      <c r="D681" s="126"/>
      <c r="E681" s="126"/>
      <c r="F681" s="6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12.75" customHeight="1" x14ac:dyDescent="0.2">
      <c r="A682" s="75"/>
      <c r="B682" s="6"/>
      <c r="C682" s="126"/>
      <c r="D682" s="126"/>
      <c r="E682" s="126"/>
      <c r="F682" s="6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12.75" customHeight="1" x14ac:dyDescent="0.2">
      <c r="A683" s="75"/>
      <c r="B683" s="6"/>
      <c r="C683" s="126"/>
      <c r="D683" s="126"/>
      <c r="E683" s="126"/>
      <c r="F683" s="6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12.75" customHeight="1" x14ac:dyDescent="0.2">
      <c r="A684" s="75"/>
      <c r="B684" s="6"/>
      <c r="C684" s="126"/>
      <c r="D684" s="126"/>
      <c r="E684" s="126"/>
      <c r="F684" s="6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12.75" customHeight="1" x14ac:dyDescent="0.2">
      <c r="A685" s="75"/>
      <c r="B685" s="6"/>
      <c r="C685" s="126"/>
      <c r="D685" s="126"/>
      <c r="E685" s="126"/>
      <c r="F685" s="6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12.75" customHeight="1" x14ac:dyDescent="0.2">
      <c r="A686" s="75"/>
      <c r="B686" s="6"/>
      <c r="C686" s="126"/>
      <c r="D686" s="126"/>
      <c r="E686" s="126"/>
      <c r="F686" s="6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12.75" customHeight="1" x14ac:dyDescent="0.2">
      <c r="A687" s="75"/>
      <c r="B687" s="6"/>
      <c r="C687" s="126"/>
      <c r="D687" s="126"/>
      <c r="E687" s="126"/>
      <c r="F687" s="6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12.75" customHeight="1" x14ac:dyDescent="0.2">
      <c r="A688" s="75"/>
      <c r="B688" s="6"/>
      <c r="C688" s="126"/>
      <c r="D688" s="126"/>
      <c r="E688" s="126"/>
      <c r="F688" s="6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12.75" customHeight="1" x14ac:dyDescent="0.2">
      <c r="A689" s="75"/>
      <c r="B689" s="6"/>
      <c r="C689" s="126"/>
      <c r="D689" s="126"/>
      <c r="E689" s="126"/>
      <c r="F689" s="6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12.75" customHeight="1" x14ac:dyDescent="0.2">
      <c r="A690" s="75"/>
      <c r="B690" s="6"/>
      <c r="C690" s="126"/>
      <c r="D690" s="126"/>
      <c r="E690" s="126"/>
      <c r="F690" s="6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12.75" customHeight="1" x14ac:dyDescent="0.2">
      <c r="A691" s="75"/>
      <c r="B691" s="6"/>
      <c r="C691" s="126"/>
      <c r="D691" s="126"/>
      <c r="E691" s="126"/>
      <c r="F691" s="6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12.75" customHeight="1" x14ac:dyDescent="0.2">
      <c r="A692" s="75"/>
      <c r="B692" s="6"/>
      <c r="C692" s="126"/>
      <c r="D692" s="126"/>
      <c r="E692" s="126"/>
      <c r="F692" s="6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12.75" customHeight="1" x14ac:dyDescent="0.2">
      <c r="A693" s="75"/>
      <c r="B693" s="6"/>
      <c r="C693" s="126"/>
      <c r="D693" s="126"/>
      <c r="E693" s="126"/>
      <c r="F693" s="6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12.75" customHeight="1" x14ac:dyDescent="0.2">
      <c r="A694" s="75"/>
      <c r="B694" s="6"/>
      <c r="C694" s="126"/>
      <c r="D694" s="126"/>
      <c r="E694" s="126"/>
      <c r="F694" s="6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12.75" customHeight="1" x14ac:dyDescent="0.2">
      <c r="A695" s="75"/>
      <c r="B695" s="6"/>
      <c r="C695" s="126"/>
      <c r="D695" s="126"/>
      <c r="E695" s="126"/>
      <c r="F695" s="6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12.75" customHeight="1" x14ac:dyDescent="0.2">
      <c r="A696" s="75"/>
      <c r="B696" s="6"/>
      <c r="C696" s="126"/>
      <c r="D696" s="126"/>
      <c r="E696" s="126"/>
      <c r="F696" s="6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12.75" customHeight="1" x14ac:dyDescent="0.2">
      <c r="A697" s="75"/>
      <c r="B697" s="6"/>
      <c r="C697" s="126"/>
      <c r="D697" s="126"/>
      <c r="E697" s="126"/>
      <c r="F697" s="6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12.75" customHeight="1" x14ac:dyDescent="0.2">
      <c r="A698" s="75"/>
      <c r="B698" s="6"/>
      <c r="C698" s="126"/>
      <c r="D698" s="126"/>
      <c r="E698" s="126"/>
      <c r="F698" s="6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12.75" customHeight="1" x14ac:dyDescent="0.2">
      <c r="A699" s="75"/>
      <c r="B699" s="6"/>
      <c r="C699" s="126"/>
      <c r="D699" s="126"/>
      <c r="E699" s="126"/>
      <c r="F699" s="6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12.75" customHeight="1" x14ac:dyDescent="0.2">
      <c r="A700" s="75"/>
      <c r="B700" s="6"/>
      <c r="C700" s="126"/>
      <c r="D700" s="126"/>
      <c r="E700" s="126"/>
      <c r="F700" s="6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12.75" customHeight="1" x14ac:dyDescent="0.2">
      <c r="A701" s="75"/>
      <c r="B701" s="6"/>
      <c r="C701" s="126"/>
      <c r="D701" s="126"/>
      <c r="E701" s="126"/>
      <c r="F701" s="6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12.75" customHeight="1" x14ac:dyDescent="0.2">
      <c r="A702" s="75"/>
      <c r="B702" s="6"/>
      <c r="C702" s="126"/>
      <c r="D702" s="126"/>
      <c r="E702" s="126"/>
      <c r="F702" s="6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12.75" customHeight="1" x14ac:dyDescent="0.2">
      <c r="A703" s="75"/>
      <c r="B703" s="6"/>
      <c r="C703" s="126"/>
      <c r="D703" s="126"/>
      <c r="E703" s="126"/>
      <c r="F703" s="6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12.75" customHeight="1" x14ac:dyDescent="0.2">
      <c r="A704" s="75"/>
      <c r="B704" s="6"/>
      <c r="C704" s="126"/>
      <c r="D704" s="126"/>
      <c r="E704" s="126"/>
      <c r="F704" s="6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12.75" customHeight="1" x14ac:dyDescent="0.2">
      <c r="A705" s="75"/>
      <c r="B705" s="6"/>
      <c r="C705" s="126"/>
      <c r="D705" s="126"/>
      <c r="E705" s="126"/>
      <c r="F705" s="6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12.75" customHeight="1" x14ac:dyDescent="0.2">
      <c r="A706" s="75"/>
      <c r="B706" s="6"/>
      <c r="C706" s="126"/>
      <c r="D706" s="126"/>
      <c r="E706" s="126"/>
      <c r="F706" s="6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12.75" customHeight="1" x14ac:dyDescent="0.2">
      <c r="A707" s="75"/>
      <c r="B707" s="6"/>
      <c r="C707" s="126"/>
      <c r="D707" s="126"/>
      <c r="E707" s="126"/>
      <c r="F707" s="6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12.75" customHeight="1" x14ac:dyDescent="0.2">
      <c r="A708" s="75"/>
      <c r="B708" s="6"/>
      <c r="C708" s="126"/>
      <c r="D708" s="126"/>
      <c r="E708" s="126"/>
      <c r="F708" s="6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12.75" customHeight="1" x14ac:dyDescent="0.2">
      <c r="A709" s="75"/>
      <c r="B709" s="6"/>
      <c r="C709" s="126"/>
      <c r="D709" s="126"/>
      <c r="E709" s="126"/>
      <c r="F709" s="6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12.75" customHeight="1" x14ac:dyDescent="0.2">
      <c r="A710" s="75"/>
      <c r="B710" s="6"/>
      <c r="C710" s="126"/>
      <c r="D710" s="126"/>
      <c r="E710" s="126"/>
      <c r="F710" s="6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12.75" customHeight="1" x14ac:dyDescent="0.2">
      <c r="A711" s="75"/>
      <c r="B711" s="6"/>
      <c r="C711" s="126"/>
      <c r="D711" s="126"/>
      <c r="E711" s="126"/>
      <c r="F711" s="6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12.75" customHeight="1" x14ac:dyDescent="0.2">
      <c r="A712" s="75"/>
      <c r="B712" s="6"/>
      <c r="C712" s="126"/>
      <c r="D712" s="126"/>
      <c r="E712" s="126"/>
      <c r="F712" s="6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12.75" customHeight="1" x14ac:dyDescent="0.2">
      <c r="A713" s="75"/>
      <c r="B713" s="6"/>
      <c r="C713" s="126"/>
      <c r="D713" s="126"/>
      <c r="E713" s="126"/>
      <c r="F713" s="6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12.75" customHeight="1" x14ac:dyDescent="0.2">
      <c r="A714" s="75"/>
      <c r="B714" s="6"/>
      <c r="C714" s="126"/>
      <c r="D714" s="126"/>
      <c r="E714" s="126"/>
      <c r="F714" s="6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12.75" customHeight="1" x14ac:dyDescent="0.2">
      <c r="A715" s="75"/>
      <c r="B715" s="6"/>
      <c r="C715" s="126"/>
      <c r="D715" s="126"/>
      <c r="E715" s="126"/>
      <c r="F715" s="6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12.75" customHeight="1" x14ac:dyDescent="0.2">
      <c r="A716" s="75"/>
      <c r="B716" s="6"/>
      <c r="C716" s="126"/>
      <c r="D716" s="126"/>
      <c r="E716" s="126"/>
      <c r="F716" s="6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12.75" customHeight="1" x14ac:dyDescent="0.2">
      <c r="A717" s="75"/>
      <c r="B717" s="6"/>
      <c r="C717" s="126"/>
      <c r="D717" s="126"/>
      <c r="E717" s="126"/>
      <c r="F717" s="6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12.75" customHeight="1" x14ac:dyDescent="0.2">
      <c r="A718" s="75"/>
      <c r="B718" s="6"/>
      <c r="C718" s="126"/>
      <c r="D718" s="126"/>
      <c r="E718" s="126"/>
      <c r="F718" s="6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12.75" customHeight="1" x14ac:dyDescent="0.2">
      <c r="A719" s="75"/>
      <c r="B719" s="6"/>
      <c r="C719" s="126"/>
      <c r="D719" s="126"/>
      <c r="E719" s="126"/>
      <c r="F719" s="6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12.75" customHeight="1" x14ac:dyDescent="0.2">
      <c r="A720" s="75"/>
      <c r="B720" s="6"/>
      <c r="C720" s="126"/>
      <c r="D720" s="126"/>
      <c r="E720" s="126"/>
      <c r="F720" s="6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12.75" customHeight="1" x14ac:dyDescent="0.2">
      <c r="A721" s="75"/>
      <c r="B721" s="6"/>
      <c r="C721" s="126"/>
      <c r="D721" s="126"/>
      <c r="E721" s="126"/>
      <c r="F721" s="6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12.75" customHeight="1" x14ac:dyDescent="0.2">
      <c r="A722" s="75"/>
      <c r="B722" s="6"/>
      <c r="C722" s="126"/>
      <c r="D722" s="126"/>
      <c r="E722" s="126"/>
      <c r="F722" s="6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12.75" customHeight="1" x14ac:dyDescent="0.2">
      <c r="A723" s="75"/>
      <c r="B723" s="6"/>
      <c r="C723" s="126"/>
      <c r="D723" s="126"/>
      <c r="E723" s="126"/>
      <c r="F723" s="6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12.75" customHeight="1" x14ac:dyDescent="0.2">
      <c r="A724" s="75"/>
      <c r="B724" s="6"/>
      <c r="C724" s="126"/>
      <c r="D724" s="126"/>
      <c r="E724" s="126"/>
      <c r="F724" s="6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12.75" customHeight="1" x14ac:dyDescent="0.2">
      <c r="A725" s="75"/>
      <c r="B725" s="6"/>
      <c r="C725" s="126"/>
      <c r="D725" s="126"/>
      <c r="E725" s="126"/>
      <c r="F725" s="6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12.75" customHeight="1" x14ac:dyDescent="0.2">
      <c r="A726" s="75"/>
      <c r="B726" s="6"/>
      <c r="C726" s="126"/>
      <c r="D726" s="126"/>
      <c r="E726" s="126"/>
      <c r="F726" s="6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12.75" customHeight="1" x14ac:dyDescent="0.2">
      <c r="A727" s="75"/>
      <c r="B727" s="6"/>
      <c r="C727" s="126"/>
      <c r="D727" s="126"/>
      <c r="E727" s="126"/>
      <c r="F727" s="6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12.75" customHeight="1" x14ac:dyDescent="0.2">
      <c r="A728" s="75"/>
      <c r="B728" s="6"/>
      <c r="C728" s="126"/>
      <c r="D728" s="126"/>
      <c r="E728" s="126"/>
      <c r="F728" s="6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12.75" customHeight="1" x14ac:dyDescent="0.2">
      <c r="A729" s="75"/>
      <c r="B729" s="6"/>
      <c r="C729" s="126"/>
      <c r="D729" s="126"/>
      <c r="E729" s="126"/>
      <c r="F729" s="6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12.75" customHeight="1" x14ac:dyDescent="0.2">
      <c r="A730" s="75"/>
      <c r="B730" s="6"/>
      <c r="C730" s="126"/>
      <c r="D730" s="126"/>
      <c r="E730" s="126"/>
      <c r="F730" s="6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12.75" customHeight="1" x14ac:dyDescent="0.2">
      <c r="A731" s="75"/>
      <c r="B731" s="6"/>
      <c r="C731" s="126"/>
      <c r="D731" s="126"/>
      <c r="E731" s="126"/>
      <c r="F731" s="6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12.75" customHeight="1" x14ac:dyDescent="0.2">
      <c r="A732" s="75"/>
      <c r="B732" s="6"/>
      <c r="C732" s="126"/>
      <c r="D732" s="126"/>
      <c r="E732" s="126"/>
      <c r="F732" s="6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12.75" customHeight="1" x14ac:dyDescent="0.2">
      <c r="A733" s="75"/>
      <c r="B733" s="6"/>
      <c r="C733" s="126"/>
      <c r="D733" s="126"/>
      <c r="E733" s="126"/>
      <c r="F733" s="6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12.75" customHeight="1" x14ac:dyDescent="0.2">
      <c r="A734" s="75"/>
      <c r="B734" s="6"/>
      <c r="C734" s="126"/>
      <c r="D734" s="126"/>
      <c r="E734" s="126"/>
      <c r="F734" s="6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12.75" customHeight="1" x14ac:dyDescent="0.2">
      <c r="A735" s="75"/>
      <c r="B735" s="6"/>
      <c r="C735" s="126"/>
      <c r="D735" s="126"/>
      <c r="E735" s="126"/>
      <c r="F735" s="6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12.75" customHeight="1" x14ac:dyDescent="0.2">
      <c r="A736" s="75"/>
      <c r="B736" s="6"/>
      <c r="C736" s="126"/>
      <c r="D736" s="126"/>
      <c r="E736" s="126"/>
      <c r="F736" s="6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12.75" customHeight="1" x14ac:dyDescent="0.2">
      <c r="A737" s="75"/>
      <c r="B737" s="6"/>
      <c r="C737" s="126"/>
      <c r="D737" s="126"/>
      <c r="E737" s="126"/>
      <c r="F737" s="6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12.75" customHeight="1" x14ac:dyDescent="0.2">
      <c r="A738" s="75"/>
      <c r="B738" s="6"/>
      <c r="C738" s="126"/>
      <c r="D738" s="126"/>
      <c r="E738" s="126"/>
      <c r="F738" s="6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12.75" customHeight="1" x14ac:dyDescent="0.2">
      <c r="A739" s="75"/>
      <c r="B739" s="6"/>
      <c r="C739" s="126"/>
      <c r="D739" s="126"/>
      <c r="E739" s="126"/>
      <c r="F739" s="6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12.75" customHeight="1" x14ac:dyDescent="0.2">
      <c r="A740" s="75"/>
      <c r="B740" s="6"/>
      <c r="C740" s="126"/>
      <c r="D740" s="126"/>
      <c r="E740" s="126"/>
      <c r="F740" s="6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12.75" customHeight="1" x14ac:dyDescent="0.2">
      <c r="A741" s="75"/>
      <c r="B741" s="6"/>
      <c r="C741" s="126"/>
      <c r="D741" s="126"/>
      <c r="E741" s="126"/>
      <c r="F741" s="6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12.75" customHeight="1" x14ac:dyDescent="0.2">
      <c r="A742" s="75"/>
      <c r="B742" s="6"/>
      <c r="C742" s="126"/>
      <c r="D742" s="126"/>
      <c r="E742" s="126"/>
      <c r="F742" s="6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12.75" customHeight="1" x14ac:dyDescent="0.2">
      <c r="A743" s="75"/>
      <c r="B743" s="6"/>
      <c r="C743" s="126"/>
      <c r="D743" s="126"/>
      <c r="E743" s="126"/>
      <c r="F743" s="6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12.75" customHeight="1" x14ac:dyDescent="0.2">
      <c r="A744" s="75"/>
      <c r="B744" s="6"/>
      <c r="C744" s="126"/>
      <c r="D744" s="126"/>
      <c r="E744" s="126"/>
      <c r="F744" s="6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12.75" customHeight="1" x14ac:dyDescent="0.2">
      <c r="A745" s="75"/>
      <c r="B745" s="6"/>
      <c r="C745" s="126"/>
      <c r="D745" s="126"/>
      <c r="E745" s="126"/>
      <c r="F745" s="6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12.75" customHeight="1" x14ac:dyDescent="0.2">
      <c r="A746" s="75"/>
      <c r="B746" s="6"/>
      <c r="C746" s="126"/>
      <c r="D746" s="126"/>
      <c r="E746" s="126"/>
      <c r="F746" s="6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12.75" customHeight="1" x14ac:dyDescent="0.2">
      <c r="A747" s="75"/>
      <c r="B747" s="6"/>
      <c r="C747" s="126"/>
      <c r="D747" s="126"/>
      <c r="E747" s="126"/>
      <c r="F747" s="6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12.75" customHeight="1" x14ac:dyDescent="0.2">
      <c r="A748" s="75"/>
      <c r="B748" s="6"/>
      <c r="C748" s="126"/>
      <c r="D748" s="126"/>
      <c r="E748" s="126"/>
      <c r="F748" s="6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12.75" customHeight="1" x14ac:dyDescent="0.2">
      <c r="A749" s="75"/>
      <c r="B749" s="6"/>
      <c r="C749" s="126"/>
      <c r="D749" s="126"/>
      <c r="E749" s="126"/>
      <c r="F749" s="6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12.75" customHeight="1" x14ac:dyDescent="0.2">
      <c r="A750" s="75"/>
      <c r="B750" s="6"/>
      <c r="C750" s="126"/>
      <c r="D750" s="126"/>
      <c r="E750" s="126"/>
      <c r="F750" s="6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12.75" customHeight="1" x14ac:dyDescent="0.2">
      <c r="A751" s="75"/>
      <c r="B751" s="6"/>
      <c r="C751" s="126"/>
      <c r="D751" s="126"/>
      <c r="E751" s="126"/>
      <c r="F751" s="6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12.75" customHeight="1" x14ac:dyDescent="0.2">
      <c r="A752" s="75"/>
      <c r="B752" s="6"/>
      <c r="C752" s="126"/>
      <c r="D752" s="126"/>
      <c r="E752" s="126"/>
      <c r="F752" s="6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12.75" customHeight="1" x14ac:dyDescent="0.2">
      <c r="A753" s="75"/>
      <c r="B753" s="6"/>
      <c r="C753" s="126"/>
      <c r="D753" s="126"/>
      <c r="E753" s="126"/>
      <c r="F753" s="6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12.75" customHeight="1" x14ac:dyDescent="0.2">
      <c r="A754" s="75"/>
      <c r="B754" s="6"/>
      <c r="C754" s="126"/>
      <c r="D754" s="126"/>
      <c r="E754" s="126"/>
      <c r="F754" s="6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12.75" customHeight="1" x14ac:dyDescent="0.2">
      <c r="A755" s="75"/>
      <c r="B755" s="6"/>
      <c r="C755" s="126"/>
      <c r="D755" s="126"/>
      <c r="E755" s="126"/>
      <c r="F755" s="6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12.75" customHeight="1" x14ac:dyDescent="0.2">
      <c r="A756" s="75"/>
      <c r="B756" s="6"/>
      <c r="C756" s="126"/>
      <c r="D756" s="126"/>
      <c r="E756" s="126"/>
      <c r="F756" s="6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12.75" customHeight="1" x14ac:dyDescent="0.2">
      <c r="A757" s="75"/>
      <c r="B757" s="6"/>
      <c r="C757" s="126"/>
      <c r="D757" s="126"/>
      <c r="E757" s="126"/>
      <c r="F757" s="6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12.75" customHeight="1" x14ac:dyDescent="0.2">
      <c r="A758" s="75"/>
      <c r="B758" s="6"/>
      <c r="C758" s="126"/>
      <c r="D758" s="126"/>
      <c r="E758" s="126"/>
      <c r="F758" s="6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12.75" customHeight="1" x14ac:dyDescent="0.2">
      <c r="A759" s="75"/>
      <c r="B759" s="6"/>
      <c r="C759" s="126"/>
      <c r="D759" s="126"/>
      <c r="E759" s="126"/>
      <c r="F759" s="6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12.75" customHeight="1" x14ac:dyDescent="0.2">
      <c r="A760" s="75"/>
      <c r="B760" s="6"/>
      <c r="C760" s="126"/>
      <c r="D760" s="126"/>
      <c r="E760" s="126"/>
      <c r="F760" s="6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12.75" customHeight="1" x14ac:dyDescent="0.2">
      <c r="A761" s="75"/>
      <c r="B761" s="6"/>
      <c r="C761" s="126"/>
      <c r="D761" s="126"/>
      <c r="E761" s="126"/>
      <c r="F761" s="6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12.75" customHeight="1" x14ac:dyDescent="0.2">
      <c r="A762" s="75"/>
      <c r="B762" s="6"/>
      <c r="C762" s="126"/>
      <c r="D762" s="126"/>
      <c r="E762" s="126"/>
      <c r="F762" s="6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12.75" customHeight="1" x14ac:dyDescent="0.2">
      <c r="A763" s="75"/>
      <c r="B763" s="6"/>
      <c r="C763" s="126"/>
      <c r="D763" s="126"/>
      <c r="E763" s="126"/>
      <c r="F763" s="6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12.75" customHeight="1" x14ac:dyDescent="0.2">
      <c r="A764" s="75"/>
      <c r="B764" s="6"/>
      <c r="C764" s="126"/>
      <c r="D764" s="126"/>
      <c r="E764" s="126"/>
      <c r="F764" s="6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12.75" customHeight="1" x14ac:dyDescent="0.2">
      <c r="A765" s="75"/>
      <c r="B765" s="6"/>
      <c r="C765" s="126"/>
      <c r="D765" s="126"/>
      <c r="E765" s="126"/>
      <c r="F765" s="6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12.75" customHeight="1" x14ac:dyDescent="0.2">
      <c r="A766" s="75"/>
      <c r="B766" s="6"/>
      <c r="C766" s="126"/>
      <c r="D766" s="126"/>
      <c r="E766" s="126"/>
      <c r="F766" s="6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12.75" customHeight="1" x14ac:dyDescent="0.2">
      <c r="A767" s="75"/>
      <c r="B767" s="6"/>
      <c r="C767" s="126"/>
      <c r="D767" s="126"/>
      <c r="E767" s="126"/>
      <c r="F767" s="6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12.75" customHeight="1" x14ac:dyDescent="0.2">
      <c r="A768" s="75"/>
      <c r="B768" s="6"/>
      <c r="C768" s="126"/>
      <c r="D768" s="126"/>
      <c r="E768" s="126"/>
      <c r="F768" s="6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12.75" customHeight="1" x14ac:dyDescent="0.2">
      <c r="A769" s="75"/>
      <c r="B769" s="6"/>
      <c r="C769" s="126"/>
      <c r="D769" s="126"/>
      <c r="E769" s="126"/>
      <c r="F769" s="6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12.75" customHeight="1" x14ac:dyDescent="0.2">
      <c r="A770" s="75"/>
      <c r="B770" s="6"/>
      <c r="C770" s="126"/>
      <c r="D770" s="126"/>
      <c r="E770" s="126"/>
      <c r="F770" s="6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12.75" customHeight="1" x14ac:dyDescent="0.2">
      <c r="A771" s="75"/>
      <c r="B771" s="6"/>
      <c r="C771" s="126"/>
      <c r="D771" s="126"/>
      <c r="E771" s="126"/>
      <c r="F771" s="6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12.75" customHeight="1" x14ac:dyDescent="0.2">
      <c r="A772" s="75"/>
      <c r="B772" s="6"/>
      <c r="C772" s="126"/>
      <c r="D772" s="126"/>
      <c r="E772" s="126"/>
      <c r="F772" s="6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12.75" customHeight="1" x14ac:dyDescent="0.2">
      <c r="A773" s="75"/>
      <c r="B773" s="6"/>
      <c r="C773" s="126"/>
      <c r="D773" s="126"/>
      <c r="E773" s="126"/>
      <c r="F773" s="6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12.75" customHeight="1" x14ac:dyDescent="0.2">
      <c r="A774" s="75"/>
      <c r="B774" s="6"/>
      <c r="C774" s="126"/>
      <c r="D774" s="126"/>
      <c r="E774" s="126"/>
      <c r="F774" s="6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12.75" customHeight="1" x14ac:dyDescent="0.2">
      <c r="A775" s="75"/>
      <c r="B775" s="6"/>
      <c r="C775" s="126"/>
      <c r="D775" s="126"/>
      <c r="E775" s="126"/>
      <c r="F775" s="6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12.75" customHeight="1" x14ac:dyDescent="0.2">
      <c r="A776" s="75"/>
      <c r="B776" s="6"/>
      <c r="C776" s="126"/>
      <c r="D776" s="126"/>
      <c r="E776" s="126"/>
      <c r="F776" s="6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12.75" customHeight="1" x14ac:dyDescent="0.2">
      <c r="A777" s="75"/>
      <c r="B777" s="6"/>
      <c r="C777" s="126"/>
      <c r="D777" s="126"/>
      <c r="E777" s="126"/>
      <c r="F777" s="6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12.75" customHeight="1" x14ac:dyDescent="0.2">
      <c r="A778" s="75"/>
      <c r="B778" s="6"/>
      <c r="C778" s="126"/>
      <c r="D778" s="126"/>
      <c r="E778" s="126"/>
      <c r="F778" s="6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12.75" customHeight="1" x14ac:dyDescent="0.2">
      <c r="A779" s="75"/>
      <c r="B779" s="6"/>
      <c r="C779" s="126"/>
      <c r="D779" s="126"/>
      <c r="E779" s="126"/>
      <c r="F779" s="6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12.75" customHeight="1" x14ac:dyDescent="0.2">
      <c r="A780" s="75"/>
      <c r="B780" s="6"/>
      <c r="C780" s="126"/>
      <c r="D780" s="126"/>
      <c r="E780" s="126"/>
      <c r="F780" s="6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12.75" customHeight="1" x14ac:dyDescent="0.2">
      <c r="A781" s="75"/>
      <c r="B781" s="6"/>
      <c r="C781" s="126"/>
      <c r="D781" s="126"/>
      <c r="E781" s="126"/>
      <c r="F781" s="6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12.75" customHeight="1" x14ac:dyDescent="0.2">
      <c r="A782" s="75"/>
      <c r="B782" s="6"/>
      <c r="C782" s="126"/>
      <c r="D782" s="126"/>
      <c r="E782" s="126"/>
      <c r="F782" s="6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12.75" customHeight="1" x14ac:dyDescent="0.2">
      <c r="A783" s="75"/>
      <c r="B783" s="6"/>
      <c r="C783" s="126"/>
      <c r="D783" s="126"/>
      <c r="E783" s="126"/>
      <c r="F783" s="6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12.75" customHeight="1" x14ac:dyDescent="0.2">
      <c r="A784" s="75"/>
      <c r="B784" s="6"/>
      <c r="C784" s="126"/>
      <c r="D784" s="126"/>
      <c r="E784" s="126"/>
      <c r="F784" s="6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12.75" customHeight="1" x14ac:dyDescent="0.2">
      <c r="A785" s="75"/>
      <c r="B785" s="6"/>
      <c r="C785" s="126"/>
      <c r="D785" s="126"/>
      <c r="E785" s="126"/>
      <c r="F785" s="6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12.75" customHeight="1" x14ac:dyDescent="0.2">
      <c r="A786" s="75"/>
      <c r="B786" s="6"/>
      <c r="C786" s="126"/>
      <c r="D786" s="126"/>
      <c r="E786" s="126"/>
      <c r="F786" s="6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12.75" customHeight="1" x14ac:dyDescent="0.2">
      <c r="A787" s="75"/>
      <c r="B787" s="6"/>
      <c r="C787" s="126"/>
      <c r="D787" s="126"/>
      <c r="E787" s="126"/>
      <c r="F787" s="6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12.75" customHeight="1" x14ac:dyDescent="0.2">
      <c r="A788" s="75"/>
      <c r="B788" s="6"/>
      <c r="C788" s="126"/>
      <c r="D788" s="126"/>
      <c r="E788" s="126"/>
      <c r="F788" s="6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12.75" customHeight="1" x14ac:dyDescent="0.2">
      <c r="A789" s="75"/>
      <c r="B789" s="6"/>
      <c r="C789" s="126"/>
      <c r="D789" s="126"/>
      <c r="E789" s="126"/>
      <c r="F789" s="6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12.75" customHeight="1" x14ac:dyDescent="0.2">
      <c r="A790" s="75"/>
      <c r="B790" s="6"/>
      <c r="C790" s="126"/>
      <c r="D790" s="126"/>
      <c r="E790" s="126"/>
      <c r="F790" s="6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12.75" customHeight="1" x14ac:dyDescent="0.2">
      <c r="A791" s="75"/>
      <c r="B791" s="6"/>
      <c r="C791" s="126"/>
      <c r="D791" s="126"/>
      <c r="E791" s="126"/>
      <c r="F791" s="6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12.75" customHeight="1" x14ac:dyDescent="0.2">
      <c r="A792" s="75"/>
      <c r="B792" s="6"/>
      <c r="C792" s="126"/>
      <c r="D792" s="126"/>
      <c r="E792" s="126"/>
      <c r="F792" s="6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12.75" customHeight="1" x14ac:dyDescent="0.2">
      <c r="A793" s="75"/>
      <c r="B793" s="6"/>
      <c r="C793" s="126"/>
      <c r="D793" s="126"/>
      <c r="E793" s="126"/>
      <c r="F793" s="6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12.75" customHeight="1" x14ac:dyDescent="0.2">
      <c r="A794" s="75"/>
      <c r="B794" s="6"/>
      <c r="C794" s="126"/>
      <c r="D794" s="126"/>
      <c r="E794" s="126"/>
      <c r="F794" s="6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12.75" customHeight="1" x14ac:dyDescent="0.2">
      <c r="A795" s="75"/>
      <c r="B795" s="6"/>
      <c r="C795" s="126"/>
      <c r="D795" s="126"/>
      <c r="E795" s="126"/>
      <c r="F795" s="6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12.75" customHeight="1" x14ac:dyDescent="0.2">
      <c r="A796" s="75"/>
      <c r="B796" s="6"/>
      <c r="C796" s="126"/>
      <c r="D796" s="126"/>
      <c r="E796" s="126"/>
      <c r="F796" s="6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12.75" customHeight="1" x14ac:dyDescent="0.2">
      <c r="A797" s="75"/>
      <c r="B797" s="6"/>
      <c r="C797" s="126"/>
      <c r="D797" s="126"/>
      <c r="E797" s="126"/>
      <c r="F797" s="6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12.75" customHeight="1" x14ac:dyDescent="0.2">
      <c r="A798" s="75"/>
      <c r="B798" s="6"/>
      <c r="C798" s="126"/>
      <c r="D798" s="126"/>
      <c r="E798" s="126"/>
      <c r="F798" s="6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12.75" customHeight="1" x14ac:dyDescent="0.2">
      <c r="A799" s="75"/>
      <c r="B799" s="6"/>
      <c r="C799" s="126"/>
      <c r="D799" s="126"/>
      <c r="E799" s="126"/>
      <c r="F799" s="6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12.75" customHeight="1" x14ac:dyDescent="0.2">
      <c r="A800" s="75"/>
      <c r="B800" s="6"/>
      <c r="C800" s="126"/>
      <c r="D800" s="126"/>
      <c r="E800" s="126"/>
      <c r="F800" s="6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12.75" customHeight="1" x14ac:dyDescent="0.2">
      <c r="A801" s="75"/>
      <c r="B801" s="6"/>
      <c r="C801" s="126"/>
      <c r="D801" s="126"/>
      <c r="E801" s="126"/>
      <c r="F801" s="6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12.75" customHeight="1" x14ac:dyDescent="0.2">
      <c r="A802" s="75"/>
      <c r="B802" s="6"/>
      <c r="C802" s="126"/>
      <c r="D802" s="126"/>
      <c r="E802" s="126"/>
      <c r="F802" s="6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12.75" customHeight="1" x14ac:dyDescent="0.2">
      <c r="A803" s="75"/>
      <c r="B803" s="6"/>
      <c r="C803" s="126"/>
      <c r="D803" s="126"/>
      <c r="E803" s="126"/>
      <c r="F803" s="6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12.75" customHeight="1" x14ac:dyDescent="0.2">
      <c r="A804" s="75"/>
      <c r="B804" s="6"/>
      <c r="C804" s="126"/>
      <c r="D804" s="126"/>
      <c r="E804" s="126"/>
      <c r="F804" s="6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12.75" customHeight="1" x14ac:dyDescent="0.2">
      <c r="A805" s="75"/>
      <c r="B805" s="6"/>
      <c r="C805" s="126"/>
      <c r="D805" s="126"/>
      <c r="E805" s="126"/>
      <c r="F805" s="6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12.75" customHeight="1" x14ac:dyDescent="0.2">
      <c r="A806" s="75"/>
      <c r="B806" s="6"/>
      <c r="C806" s="126"/>
      <c r="D806" s="126"/>
      <c r="E806" s="126"/>
      <c r="F806" s="6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12.75" customHeight="1" x14ac:dyDescent="0.2">
      <c r="A807" s="75"/>
      <c r="B807" s="6"/>
      <c r="C807" s="126"/>
      <c r="D807" s="126"/>
      <c r="E807" s="126"/>
      <c r="F807" s="6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12.75" customHeight="1" x14ac:dyDescent="0.2">
      <c r="A808" s="75"/>
      <c r="B808" s="6"/>
      <c r="C808" s="126"/>
      <c r="D808" s="126"/>
      <c r="E808" s="126"/>
      <c r="F808" s="6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12.75" customHeight="1" x14ac:dyDescent="0.2">
      <c r="A809" s="75"/>
      <c r="B809" s="6"/>
      <c r="C809" s="126"/>
      <c r="D809" s="126"/>
      <c r="E809" s="126"/>
      <c r="F809" s="6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12.75" customHeight="1" x14ac:dyDescent="0.2">
      <c r="A810" s="75"/>
      <c r="B810" s="6"/>
      <c r="C810" s="126"/>
      <c r="D810" s="126"/>
      <c r="E810" s="126"/>
      <c r="F810" s="6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12.75" customHeight="1" x14ac:dyDescent="0.2">
      <c r="A811" s="75"/>
      <c r="B811" s="6"/>
      <c r="C811" s="126"/>
      <c r="D811" s="126"/>
      <c r="E811" s="126"/>
      <c r="F811" s="6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12.75" customHeight="1" x14ac:dyDescent="0.2">
      <c r="A812" s="75"/>
      <c r="B812" s="6"/>
      <c r="C812" s="126"/>
      <c r="D812" s="126"/>
      <c r="E812" s="126"/>
      <c r="F812" s="6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12.75" customHeight="1" x14ac:dyDescent="0.2">
      <c r="A813" s="75"/>
      <c r="B813" s="6"/>
      <c r="C813" s="126"/>
      <c r="D813" s="126"/>
      <c r="E813" s="126"/>
      <c r="F813" s="6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12.75" customHeight="1" x14ac:dyDescent="0.2">
      <c r="A814" s="75"/>
      <c r="B814" s="6"/>
      <c r="C814" s="126"/>
      <c r="D814" s="126"/>
      <c r="E814" s="126"/>
      <c r="F814" s="6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12.75" customHeight="1" x14ac:dyDescent="0.2">
      <c r="A815" s="75"/>
      <c r="B815" s="6"/>
      <c r="C815" s="126"/>
      <c r="D815" s="126"/>
      <c r="E815" s="126"/>
      <c r="F815" s="6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12.75" customHeight="1" x14ac:dyDescent="0.2">
      <c r="A816" s="75"/>
      <c r="B816" s="6"/>
      <c r="C816" s="126"/>
      <c r="D816" s="126"/>
      <c r="E816" s="126"/>
      <c r="F816" s="6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12.75" customHeight="1" x14ac:dyDescent="0.2">
      <c r="A817" s="75"/>
      <c r="B817" s="6"/>
      <c r="C817" s="126"/>
      <c r="D817" s="126"/>
      <c r="E817" s="126"/>
      <c r="F817" s="6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12.75" customHeight="1" x14ac:dyDescent="0.2">
      <c r="A818" s="75"/>
      <c r="B818" s="6"/>
      <c r="C818" s="126"/>
      <c r="D818" s="126"/>
      <c r="E818" s="126"/>
      <c r="F818" s="6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12.75" customHeight="1" x14ac:dyDescent="0.2">
      <c r="A819" s="75"/>
      <c r="B819" s="6"/>
      <c r="C819" s="126"/>
      <c r="D819" s="126"/>
      <c r="E819" s="126"/>
      <c r="F819" s="6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12.75" customHeight="1" x14ac:dyDescent="0.2">
      <c r="A820" s="75"/>
      <c r="B820" s="6"/>
      <c r="C820" s="126"/>
      <c r="D820" s="126"/>
      <c r="E820" s="126"/>
      <c r="F820" s="6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12.75" customHeight="1" x14ac:dyDescent="0.2">
      <c r="A821" s="75"/>
      <c r="B821" s="6"/>
      <c r="C821" s="126"/>
      <c r="D821" s="126"/>
      <c r="E821" s="126"/>
      <c r="F821" s="6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12.75" customHeight="1" x14ac:dyDescent="0.2">
      <c r="A822" s="75"/>
      <c r="B822" s="6"/>
      <c r="C822" s="126"/>
      <c r="D822" s="126"/>
      <c r="E822" s="126"/>
      <c r="F822" s="6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12.75" customHeight="1" x14ac:dyDescent="0.2">
      <c r="A823" s="75"/>
      <c r="B823" s="6"/>
      <c r="C823" s="126"/>
      <c r="D823" s="126"/>
      <c r="E823" s="126"/>
      <c r="F823" s="6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12.75" customHeight="1" x14ac:dyDescent="0.2">
      <c r="A824" s="75"/>
      <c r="B824" s="6"/>
      <c r="C824" s="126"/>
      <c r="D824" s="126"/>
      <c r="E824" s="126"/>
      <c r="F824" s="6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12.75" customHeight="1" x14ac:dyDescent="0.2">
      <c r="A825" s="75"/>
      <c r="B825" s="6"/>
      <c r="C825" s="126"/>
      <c r="D825" s="126"/>
      <c r="E825" s="126"/>
      <c r="F825" s="6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12.75" customHeight="1" x14ac:dyDescent="0.2">
      <c r="A826" s="75"/>
      <c r="B826" s="6"/>
      <c r="C826" s="126"/>
      <c r="D826" s="126"/>
      <c r="E826" s="126"/>
      <c r="F826" s="6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12.75" customHeight="1" x14ac:dyDescent="0.2">
      <c r="A827" s="75"/>
      <c r="B827" s="6"/>
      <c r="C827" s="126"/>
      <c r="D827" s="126"/>
      <c r="E827" s="126"/>
      <c r="F827" s="6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12.75" customHeight="1" x14ac:dyDescent="0.2">
      <c r="A828" s="75"/>
      <c r="B828" s="6"/>
      <c r="C828" s="126"/>
      <c r="D828" s="126"/>
      <c r="E828" s="126"/>
      <c r="F828" s="6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12.75" customHeight="1" x14ac:dyDescent="0.2">
      <c r="A829" s="75"/>
      <c r="B829" s="6"/>
      <c r="C829" s="126"/>
      <c r="D829" s="126"/>
      <c r="E829" s="126"/>
      <c r="F829" s="6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12.75" customHeight="1" x14ac:dyDescent="0.2">
      <c r="A830" s="75"/>
      <c r="B830" s="6"/>
      <c r="C830" s="126"/>
      <c r="D830" s="126"/>
      <c r="E830" s="126"/>
      <c r="F830" s="6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12.75" customHeight="1" x14ac:dyDescent="0.2">
      <c r="A831" s="75"/>
      <c r="B831" s="6"/>
      <c r="C831" s="126"/>
      <c r="D831" s="126"/>
      <c r="E831" s="126"/>
      <c r="F831" s="6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12.75" customHeight="1" x14ac:dyDescent="0.2">
      <c r="A832" s="75"/>
      <c r="B832" s="6"/>
      <c r="C832" s="126"/>
      <c r="D832" s="126"/>
      <c r="E832" s="126"/>
      <c r="F832" s="6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12.75" customHeight="1" x14ac:dyDescent="0.2">
      <c r="A833" s="75"/>
      <c r="B833" s="6"/>
      <c r="C833" s="126"/>
      <c r="D833" s="126"/>
      <c r="E833" s="126"/>
      <c r="F833" s="6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12.75" customHeight="1" x14ac:dyDescent="0.2">
      <c r="A834" s="75"/>
      <c r="B834" s="6"/>
      <c r="C834" s="126"/>
      <c r="D834" s="126"/>
      <c r="E834" s="126"/>
      <c r="F834" s="6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12.75" customHeight="1" x14ac:dyDescent="0.2">
      <c r="A835" s="75"/>
      <c r="B835" s="6"/>
      <c r="C835" s="126"/>
      <c r="D835" s="126"/>
      <c r="E835" s="126"/>
      <c r="F835" s="6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12.75" customHeight="1" x14ac:dyDescent="0.2">
      <c r="A836" s="75"/>
      <c r="B836" s="6"/>
      <c r="C836" s="126"/>
      <c r="D836" s="126"/>
      <c r="E836" s="126"/>
      <c r="F836" s="6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12.75" customHeight="1" x14ac:dyDescent="0.2">
      <c r="A837" s="75"/>
      <c r="B837" s="6"/>
      <c r="C837" s="126"/>
      <c r="D837" s="126"/>
      <c r="E837" s="126"/>
      <c r="F837" s="6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12.75" customHeight="1" x14ac:dyDescent="0.2">
      <c r="A838" s="75"/>
      <c r="B838" s="6"/>
      <c r="C838" s="126"/>
      <c r="D838" s="126"/>
      <c r="E838" s="126"/>
      <c r="F838" s="6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12.75" customHeight="1" x14ac:dyDescent="0.2">
      <c r="A839" s="75"/>
      <c r="B839" s="6"/>
      <c r="C839" s="126"/>
      <c r="D839" s="126"/>
      <c r="E839" s="126"/>
      <c r="F839" s="6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12.75" customHeight="1" x14ac:dyDescent="0.2">
      <c r="A840" s="75"/>
      <c r="B840" s="6"/>
      <c r="C840" s="126"/>
      <c r="D840" s="126"/>
      <c r="E840" s="126"/>
      <c r="F840" s="6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12.75" customHeight="1" x14ac:dyDescent="0.2">
      <c r="A841" s="75"/>
      <c r="B841" s="6"/>
      <c r="C841" s="126"/>
      <c r="D841" s="126"/>
      <c r="E841" s="126"/>
      <c r="F841" s="6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12.75" customHeight="1" x14ac:dyDescent="0.2">
      <c r="A842" s="75"/>
      <c r="B842" s="6"/>
      <c r="C842" s="126"/>
      <c r="D842" s="126"/>
      <c r="E842" s="126"/>
      <c r="F842" s="6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12.75" customHeight="1" x14ac:dyDescent="0.2">
      <c r="A843" s="75"/>
      <c r="B843" s="6"/>
      <c r="C843" s="126"/>
      <c r="D843" s="126"/>
      <c r="E843" s="126"/>
      <c r="F843" s="6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12.75" customHeight="1" x14ac:dyDescent="0.2">
      <c r="A844" s="75"/>
      <c r="B844" s="6"/>
      <c r="C844" s="126"/>
      <c r="D844" s="126"/>
      <c r="E844" s="126"/>
      <c r="F844" s="6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12.75" customHeight="1" x14ac:dyDescent="0.2">
      <c r="A845" s="75"/>
      <c r="B845" s="6"/>
      <c r="C845" s="126"/>
      <c r="D845" s="126"/>
      <c r="E845" s="126"/>
      <c r="F845" s="6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12.75" customHeight="1" x14ac:dyDescent="0.2">
      <c r="A846" s="75"/>
      <c r="B846" s="6"/>
      <c r="C846" s="126"/>
      <c r="D846" s="126"/>
      <c r="E846" s="126"/>
      <c r="F846" s="6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12.75" customHeight="1" x14ac:dyDescent="0.2">
      <c r="A847" s="75"/>
      <c r="B847" s="6"/>
      <c r="C847" s="126"/>
      <c r="D847" s="126"/>
      <c r="E847" s="126"/>
      <c r="F847" s="6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12.75" customHeight="1" x14ac:dyDescent="0.2">
      <c r="A848" s="75"/>
      <c r="B848" s="6"/>
      <c r="C848" s="126"/>
      <c r="D848" s="126"/>
      <c r="E848" s="126"/>
      <c r="F848" s="6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12.75" customHeight="1" x14ac:dyDescent="0.2">
      <c r="A849" s="75"/>
      <c r="B849" s="6"/>
      <c r="C849" s="126"/>
      <c r="D849" s="126"/>
      <c r="E849" s="126"/>
      <c r="F849" s="6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12.75" customHeight="1" x14ac:dyDescent="0.2">
      <c r="A850" s="75"/>
      <c r="B850" s="6"/>
      <c r="C850" s="126"/>
      <c r="D850" s="126"/>
      <c r="E850" s="126"/>
      <c r="F850" s="6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12.75" customHeight="1" x14ac:dyDescent="0.2">
      <c r="A851" s="75"/>
      <c r="B851" s="6"/>
      <c r="C851" s="126"/>
      <c r="D851" s="126"/>
      <c r="E851" s="126"/>
      <c r="F851" s="6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12.75" customHeight="1" x14ac:dyDescent="0.2">
      <c r="A852" s="75"/>
      <c r="B852" s="6"/>
      <c r="C852" s="126"/>
      <c r="D852" s="126"/>
      <c r="E852" s="126"/>
      <c r="F852" s="6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12.75" customHeight="1" x14ac:dyDescent="0.2">
      <c r="A853" s="75"/>
      <c r="B853" s="6"/>
      <c r="C853" s="126"/>
      <c r="D853" s="126"/>
      <c r="E853" s="126"/>
      <c r="F853" s="6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12.75" customHeight="1" x14ac:dyDescent="0.2">
      <c r="A854" s="75"/>
      <c r="B854" s="6"/>
      <c r="C854" s="126"/>
      <c r="D854" s="126"/>
      <c r="E854" s="126"/>
      <c r="F854" s="6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12.75" customHeight="1" x14ac:dyDescent="0.2">
      <c r="A855" s="75"/>
      <c r="B855" s="6"/>
      <c r="C855" s="126"/>
      <c r="D855" s="126"/>
      <c r="E855" s="126"/>
      <c r="F855" s="6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12.75" customHeight="1" x14ac:dyDescent="0.2">
      <c r="A856" s="75"/>
      <c r="B856" s="6"/>
      <c r="C856" s="126"/>
      <c r="D856" s="126"/>
      <c r="E856" s="126"/>
      <c r="F856" s="6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12.75" customHeight="1" x14ac:dyDescent="0.2">
      <c r="A857" s="75"/>
      <c r="B857" s="6"/>
      <c r="C857" s="126"/>
      <c r="D857" s="126"/>
      <c r="E857" s="126"/>
      <c r="F857" s="6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12.75" customHeight="1" x14ac:dyDescent="0.2">
      <c r="A858" s="75"/>
      <c r="B858" s="6"/>
      <c r="C858" s="126"/>
      <c r="D858" s="126"/>
      <c r="E858" s="126"/>
      <c r="F858" s="6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12.75" customHeight="1" x14ac:dyDescent="0.2">
      <c r="A859" s="75"/>
      <c r="B859" s="6"/>
      <c r="C859" s="126"/>
      <c r="D859" s="126"/>
      <c r="E859" s="126"/>
      <c r="F859" s="6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12.75" customHeight="1" x14ac:dyDescent="0.2">
      <c r="A860" s="75"/>
      <c r="B860" s="6"/>
      <c r="C860" s="126"/>
      <c r="D860" s="126"/>
      <c r="E860" s="126"/>
      <c r="F860" s="6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12.75" customHeight="1" x14ac:dyDescent="0.2">
      <c r="A861" s="75"/>
      <c r="B861" s="6"/>
      <c r="C861" s="126"/>
      <c r="D861" s="126"/>
      <c r="E861" s="126"/>
      <c r="F861" s="6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12.75" customHeight="1" x14ac:dyDescent="0.2">
      <c r="A862" s="75"/>
      <c r="B862" s="6"/>
      <c r="C862" s="126"/>
      <c r="D862" s="126"/>
      <c r="E862" s="126"/>
      <c r="F862" s="6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12.75" customHeight="1" x14ac:dyDescent="0.2">
      <c r="A863" s="75"/>
      <c r="B863" s="6"/>
      <c r="C863" s="126"/>
      <c r="D863" s="126"/>
      <c r="E863" s="126"/>
      <c r="F863" s="6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12.75" customHeight="1" x14ac:dyDescent="0.2">
      <c r="A864" s="75"/>
      <c r="B864" s="6"/>
      <c r="C864" s="126"/>
      <c r="D864" s="126"/>
      <c r="E864" s="126"/>
      <c r="F864" s="6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12.75" customHeight="1" x14ac:dyDescent="0.2">
      <c r="A865" s="75"/>
      <c r="B865" s="6"/>
      <c r="C865" s="126"/>
      <c r="D865" s="126"/>
      <c r="E865" s="126"/>
      <c r="F865" s="6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12.75" customHeight="1" x14ac:dyDescent="0.2">
      <c r="A866" s="75"/>
      <c r="B866" s="6"/>
      <c r="C866" s="126"/>
      <c r="D866" s="126"/>
      <c r="E866" s="126"/>
      <c r="F866" s="6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12.75" customHeight="1" x14ac:dyDescent="0.2">
      <c r="A867" s="75"/>
      <c r="B867" s="6"/>
      <c r="C867" s="126"/>
      <c r="D867" s="126"/>
      <c r="E867" s="126"/>
      <c r="F867" s="6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12.75" customHeight="1" x14ac:dyDescent="0.2">
      <c r="A868" s="75"/>
      <c r="B868" s="6"/>
      <c r="C868" s="126"/>
      <c r="D868" s="126"/>
      <c r="E868" s="126"/>
      <c r="F868" s="6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12.75" customHeight="1" x14ac:dyDescent="0.2">
      <c r="A869" s="75"/>
      <c r="B869" s="6"/>
      <c r="C869" s="126"/>
      <c r="D869" s="126"/>
      <c r="E869" s="126"/>
      <c r="F869" s="6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12.75" customHeight="1" x14ac:dyDescent="0.2">
      <c r="A870" s="75"/>
      <c r="B870" s="6"/>
      <c r="C870" s="126"/>
      <c r="D870" s="126"/>
      <c r="E870" s="126"/>
      <c r="F870" s="6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12.75" customHeight="1" x14ac:dyDescent="0.2">
      <c r="A871" s="75"/>
      <c r="B871" s="6"/>
      <c r="C871" s="126"/>
      <c r="D871" s="126"/>
      <c r="E871" s="126"/>
      <c r="F871" s="6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12.75" customHeight="1" x14ac:dyDescent="0.2">
      <c r="A872" s="75"/>
      <c r="B872" s="6"/>
      <c r="C872" s="126"/>
      <c r="D872" s="126"/>
      <c r="E872" s="126"/>
      <c r="F872" s="6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12.75" customHeight="1" x14ac:dyDescent="0.2">
      <c r="A873" s="75"/>
      <c r="B873" s="6"/>
      <c r="C873" s="126"/>
      <c r="D873" s="126"/>
      <c r="E873" s="126"/>
      <c r="F873" s="6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12.75" customHeight="1" x14ac:dyDescent="0.2">
      <c r="A874" s="75"/>
      <c r="B874" s="6"/>
      <c r="C874" s="126"/>
      <c r="D874" s="126"/>
      <c r="E874" s="126"/>
      <c r="F874" s="6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12.75" customHeight="1" x14ac:dyDescent="0.2">
      <c r="A875" s="75"/>
      <c r="B875" s="6"/>
      <c r="C875" s="126"/>
      <c r="D875" s="126"/>
      <c r="E875" s="126"/>
      <c r="F875" s="6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12.75" customHeight="1" x14ac:dyDescent="0.2">
      <c r="A876" s="75"/>
      <c r="B876" s="6"/>
      <c r="C876" s="126"/>
      <c r="D876" s="126"/>
      <c r="E876" s="126"/>
      <c r="F876" s="6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12.75" customHeight="1" x14ac:dyDescent="0.2">
      <c r="A877" s="75"/>
      <c r="B877" s="6"/>
      <c r="C877" s="126"/>
      <c r="D877" s="126"/>
      <c r="E877" s="126"/>
      <c r="F877" s="6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12.75" customHeight="1" x14ac:dyDescent="0.2">
      <c r="A878" s="75"/>
      <c r="B878" s="6"/>
      <c r="C878" s="126"/>
      <c r="D878" s="126"/>
      <c r="E878" s="126"/>
      <c r="F878" s="6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12.75" customHeight="1" x14ac:dyDescent="0.2">
      <c r="A879" s="75"/>
      <c r="B879" s="6"/>
      <c r="C879" s="126"/>
      <c r="D879" s="126"/>
      <c r="E879" s="126"/>
      <c r="F879" s="6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12.75" customHeight="1" x14ac:dyDescent="0.2">
      <c r="A880" s="75"/>
      <c r="B880" s="6"/>
      <c r="C880" s="126"/>
      <c r="D880" s="126"/>
      <c r="E880" s="126"/>
      <c r="F880" s="6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12.75" customHeight="1" x14ac:dyDescent="0.2">
      <c r="A881" s="75"/>
      <c r="B881" s="6"/>
      <c r="C881" s="126"/>
      <c r="D881" s="126"/>
      <c r="E881" s="126"/>
      <c r="F881" s="6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12.75" customHeight="1" x14ac:dyDescent="0.2">
      <c r="A882" s="75"/>
      <c r="B882" s="6"/>
      <c r="C882" s="126"/>
      <c r="D882" s="126"/>
      <c r="E882" s="126"/>
      <c r="F882" s="6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12.75" customHeight="1" x14ac:dyDescent="0.2">
      <c r="A883" s="75"/>
      <c r="B883" s="6"/>
      <c r="C883" s="126"/>
      <c r="D883" s="126"/>
      <c r="E883" s="126"/>
      <c r="F883" s="6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12.75" customHeight="1" x14ac:dyDescent="0.2">
      <c r="A884" s="75"/>
      <c r="B884" s="6"/>
      <c r="C884" s="126"/>
      <c r="D884" s="126"/>
      <c r="E884" s="126"/>
      <c r="F884" s="6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12.75" customHeight="1" x14ac:dyDescent="0.2">
      <c r="A885" s="75"/>
      <c r="B885" s="6"/>
      <c r="C885" s="126"/>
      <c r="D885" s="126"/>
      <c r="E885" s="126"/>
      <c r="F885" s="6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12.75" customHeight="1" x14ac:dyDescent="0.2">
      <c r="A886" s="75"/>
      <c r="B886" s="6"/>
      <c r="C886" s="126"/>
      <c r="D886" s="126"/>
      <c r="E886" s="126"/>
      <c r="F886" s="6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12.75" customHeight="1" x14ac:dyDescent="0.2">
      <c r="A887" s="75"/>
      <c r="B887" s="6"/>
      <c r="C887" s="126"/>
      <c r="D887" s="126"/>
      <c r="E887" s="126"/>
      <c r="F887" s="6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12.75" customHeight="1" x14ac:dyDescent="0.2">
      <c r="A888" s="75"/>
      <c r="B888" s="6"/>
      <c r="C888" s="126"/>
      <c r="D888" s="126"/>
      <c r="E888" s="126"/>
      <c r="F888" s="6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12.75" customHeight="1" x14ac:dyDescent="0.2">
      <c r="A889" s="75"/>
      <c r="B889" s="6"/>
      <c r="C889" s="126"/>
      <c r="D889" s="126"/>
      <c r="E889" s="126"/>
      <c r="F889" s="6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12.75" customHeight="1" x14ac:dyDescent="0.2">
      <c r="A890" s="75"/>
      <c r="B890" s="6"/>
      <c r="C890" s="126"/>
      <c r="D890" s="126"/>
      <c r="E890" s="126"/>
      <c r="F890" s="6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12.75" customHeight="1" x14ac:dyDescent="0.2">
      <c r="A891" s="75"/>
      <c r="B891" s="6"/>
      <c r="C891" s="126"/>
      <c r="D891" s="126"/>
      <c r="E891" s="126"/>
      <c r="F891" s="6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12.75" customHeight="1" x14ac:dyDescent="0.2">
      <c r="A892" s="75"/>
      <c r="B892" s="6"/>
      <c r="C892" s="126"/>
      <c r="D892" s="126"/>
      <c r="E892" s="126"/>
      <c r="F892" s="6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12.75" customHeight="1" x14ac:dyDescent="0.2">
      <c r="A893" s="75"/>
      <c r="B893" s="6"/>
      <c r="C893" s="126"/>
      <c r="D893" s="126"/>
      <c r="E893" s="126"/>
      <c r="F893" s="6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12.75" customHeight="1" x14ac:dyDescent="0.2">
      <c r="A894" s="75"/>
      <c r="B894" s="6"/>
      <c r="C894" s="126"/>
      <c r="D894" s="126"/>
      <c r="E894" s="126"/>
      <c r="F894" s="6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12.75" customHeight="1" x14ac:dyDescent="0.2">
      <c r="A895" s="75"/>
      <c r="B895" s="6"/>
      <c r="C895" s="126"/>
      <c r="D895" s="126"/>
      <c r="E895" s="126"/>
      <c r="F895" s="6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12.75" customHeight="1" x14ac:dyDescent="0.2">
      <c r="A896" s="75"/>
      <c r="B896" s="6"/>
      <c r="C896" s="126"/>
      <c r="D896" s="126"/>
      <c r="E896" s="126"/>
      <c r="F896" s="6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12.75" customHeight="1" x14ac:dyDescent="0.2">
      <c r="A897" s="75"/>
      <c r="B897" s="6"/>
      <c r="C897" s="126"/>
      <c r="D897" s="126"/>
      <c r="E897" s="126"/>
      <c r="F897" s="6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12.75" customHeight="1" x14ac:dyDescent="0.2">
      <c r="A898" s="75"/>
      <c r="B898" s="6"/>
      <c r="C898" s="126"/>
      <c r="D898" s="126"/>
      <c r="E898" s="126"/>
      <c r="F898" s="6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12.75" customHeight="1" x14ac:dyDescent="0.2">
      <c r="A899" s="75"/>
      <c r="B899" s="6"/>
      <c r="C899" s="126"/>
      <c r="D899" s="126"/>
      <c r="E899" s="126"/>
      <c r="F899" s="6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12.75" customHeight="1" x14ac:dyDescent="0.2">
      <c r="A900" s="75"/>
      <c r="B900" s="6"/>
      <c r="C900" s="126"/>
      <c r="D900" s="126"/>
      <c r="E900" s="126"/>
      <c r="F900" s="6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12.75" customHeight="1" x14ac:dyDescent="0.2">
      <c r="A901" s="75"/>
      <c r="B901" s="6"/>
      <c r="C901" s="126"/>
      <c r="D901" s="126"/>
      <c r="E901" s="126"/>
      <c r="F901" s="6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12.75" customHeight="1" x14ac:dyDescent="0.2">
      <c r="A902" s="75"/>
      <c r="B902" s="6"/>
      <c r="C902" s="126"/>
      <c r="D902" s="126"/>
      <c r="E902" s="126"/>
      <c r="F902" s="6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12.75" customHeight="1" x14ac:dyDescent="0.2">
      <c r="A903" s="75"/>
      <c r="B903" s="6"/>
      <c r="C903" s="126"/>
      <c r="D903" s="126"/>
      <c r="E903" s="126"/>
      <c r="F903" s="6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12.75" customHeight="1" x14ac:dyDescent="0.2">
      <c r="A904" s="75"/>
      <c r="B904" s="6"/>
      <c r="C904" s="126"/>
      <c r="D904" s="126"/>
      <c r="E904" s="126"/>
      <c r="F904" s="6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12.75" customHeight="1" x14ac:dyDescent="0.2">
      <c r="A905" s="75"/>
      <c r="B905" s="6"/>
      <c r="C905" s="126"/>
      <c r="D905" s="126"/>
      <c r="E905" s="126"/>
      <c r="F905" s="6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12.75" customHeight="1" x14ac:dyDescent="0.2">
      <c r="A906" s="75"/>
      <c r="B906" s="6"/>
      <c r="C906" s="126"/>
      <c r="D906" s="126"/>
      <c r="E906" s="126"/>
      <c r="F906" s="6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12.75" customHeight="1" x14ac:dyDescent="0.2">
      <c r="A907" s="75"/>
      <c r="B907" s="6"/>
      <c r="C907" s="126"/>
      <c r="D907" s="126"/>
      <c r="E907" s="126"/>
      <c r="F907" s="6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12.75" customHeight="1" x14ac:dyDescent="0.2">
      <c r="A908" s="75"/>
      <c r="B908" s="6"/>
      <c r="C908" s="126"/>
      <c r="D908" s="126"/>
      <c r="E908" s="126"/>
      <c r="F908" s="6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12.75" customHeight="1" x14ac:dyDescent="0.2">
      <c r="A909" s="75"/>
      <c r="B909" s="6"/>
      <c r="C909" s="126"/>
      <c r="D909" s="126"/>
      <c r="E909" s="126"/>
      <c r="F909" s="6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12.75" customHeight="1" x14ac:dyDescent="0.2">
      <c r="A910" s="75"/>
      <c r="B910" s="6"/>
      <c r="C910" s="126"/>
      <c r="D910" s="126"/>
      <c r="E910" s="126"/>
      <c r="F910" s="6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12.75" customHeight="1" x14ac:dyDescent="0.2">
      <c r="A911" s="75"/>
      <c r="B911" s="6"/>
      <c r="C911" s="126"/>
      <c r="D911" s="126"/>
      <c r="E911" s="126"/>
      <c r="F911" s="6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12.75" customHeight="1" x14ac:dyDescent="0.2">
      <c r="A912" s="75"/>
      <c r="B912" s="6"/>
      <c r="C912" s="126"/>
      <c r="D912" s="126"/>
      <c r="E912" s="126"/>
      <c r="F912" s="6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12.75" customHeight="1" x14ac:dyDescent="0.2">
      <c r="A913" s="75"/>
      <c r="B913" s="6"/>
      <c r="C913" s="126"/>
      <c r="D913" s="126"/>
      <c r="E913" s="126"/>
      <c r="F913" s="6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12.75" customHeight="1" x14ac:dyDescent="0.2">
      <c r="A914" s="75"/>
      <c r="B914" s="6"/>
      <c r="C914" s="126"/>
      <c r="D914" s="126"/>
      <c r="E914" s="126"/>
      <c r="F914" s="6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12.75" customHeight="1" x14ac:dyDescent="0.2">
      <c r="A915" s="75"/>
      <c r="B915" s="6"/>
      <c r="C915" s="126"/>
      <c r="D915" s="126"/>
      <c r="E915" s="126"/>
      <c r="F915" s="6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12.75" customHeight="1" x14ac:dyDescent="0.2">
      <c r="A916" s="75"/>
      <c r="B916" s="6"/>
      <c r="C916" s="126"/>
      <c r="D916" s="126"/>
      <c r="E916" s="126"/>
      <c r="F916" s="6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12.75" customHeight="1" x14ac:dyDescent="0.2">
      <c r="A917" s="75"/>
      <c r="B917" s="6"/>
      <c r="C917" s="126"/>
      <c r="D917" s="126"/>
      <c r="E917" s="126"/>
      <c r="F917" s="6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12.75" customHeight="1" x14ac:dyDescent="0.2">
      <c r="A918" s="75"/>
      <c r="B918" s="6"/>
      <c r="C918" s="126"/>
      <c r="D918" s="126"/>
      <c r="E918" s="126"/>
      <c r="F918" s="6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12.75" customHeight="1" x14ac:dyDescent="0.2">
      <c r="A919" s="75"/>
      <c r="B919" s="6"/>
      <c r="C919" s="126"/>
      <c r="D919" s="126"/>
      <c r="E919" s="126"/>
      <c r="F919" s="6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12.75" customHeight="1" x14ac:dyDescent="0.2">
      <c r="A920" s="75"/>
      <c r="B920" s="6"/>
      <c r="C920" s="126"/>
      <c r="D920" s="126"/>
      <c r="E920" s="126"/>
      <c r="F920" s="6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12.75" customHeight="1" x14ac:dyDescent="0.2">
      <c r="A921" s="75"/>
      <c r="B921" s="6"/>
      <c r="C921" s="126"/>
      <c r="D921" s="126"/>
      <c r="E921" s="126"/>
      <c r="F921" s="6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12.75" customHeight="1" x14ac:dyDescent="0.2">
      <c r="A922" s="75"/>
      <c r="B922" s="6"/>
      <c r="C922" s="126"/>
      <c r="D922" s="126"/>
      <c r="E922" s="126"/>
      <c r="F922" s="6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12.75" customHeight="1" x14ac:dyDescent="0.2">
      <c r="A923" s="75"/>
      <c r="B923" s="6"/>
      <c r="C923" s="126"/>
      <c r="D923" s="126"/>
      <c r="E923" s="126"/>
      <c r="F923" s="6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12.75" customHeight="1" x14ac:dyDescent="0.2">
      <c r="A924" s="75"/>
      <c r="B924" s="6"/>
      <c r="C924" s="126"/>
      <c r="D924" s="126"/>
      <c r="E924" s="126"/>
      <c r="F924" s="6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12.75" customHeight="1" x14ac:dyDescent="0.2">
      <c r="A925" s="75"/>
      <c r="B925" s="6"/>
      <c r="C925" s="126"/>
      <c r="D925" s="126"/>
      <c r="E925" s="126"/>
      <c r="F925" s="6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12.75" customHeight="1" x14ac:dyDescent="0.2">
      <c r="A926" s="75"/>
      <c r="B926" s="6"/>
      <c r="C926" s="126"/>
      <c r="D926" s="126"/>
      <c r="E926" s="126"/>
      <c r="F926" s="6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12.75" customHeight="1" x14ac:dyDescent="0.2">
      <c r="A927" s="75"/>
      <c r="B927" s="6"/>
      <c r="C927" s="126"/>
      <c r="D927" s="126"/>
      <c r="E927" s="126"/>
      <c r="F927" s="6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12.75" customHeight="1" x14ac:dyDescent="0.2">
      <c r="A928" s="75"/>
      <c r="B928" s="6"/>
      <c r="C928" s="126"/>
      <c r="D928" s="126"/>
      <c r="E928" s="126"/>
      <c r="F928" s="6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12.75" customHeight="1" x14ac:dyDescent="0.2">
      <c r="A929" s="75"/>
      <c r="B929" s="6"/>
      <c r="C929" s="126"/>
      <c r="D929" s="126"/>
      <c r="E929" s="126"/>
      <c r="F929" s="6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12.75" customHeight="1" x14ac:dyDescent="0.2">
      <c r="A930" s="75"/>
      <c r="B930" s="6"/>
      <c r="C930" s="126"/>
      <c r="D930" s="126"/>
      <c r="E930" s="126"/>
      <c r="F930" s="6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12.75" customHeight="1" x14ac:dyDescent="0.2">
      <c r="A931" s="75"/>
      <c r="B931" s="6"/>
      <c r="C931" s="126"/>
      <c r="D931" s="126"/>
      <c r="E931" s="126"/>
      <c r="F931" s="6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12.75" customHeight="1" x14ac:dyDescent="0.2">
      <c r="A932" s="75"/>
      <c r="B932" s="6"/>
      <c r="C932" s="126"/>
      <c r="D932" s="126"/>
      <c r="E932" s="126"/>
      <c r="F932" s="6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12.75" customHeight="1" x14ac:dyDescent="0.2">
      <c r="A933" s="75"/>
      <c r="B933" s="6"/>
      <c r="C933" s="126"/>
      <c r="D933" s="126"/>
      <c r="E933" s="126"/>
      <c r="F933" s="6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12.75" customHeight="1" x14ac:dyDescent="0.2">
      <c r="A934" s="75"/>
      <c r="B934" s="6"/>
      <c r="C934" s="126"/>
      <c r="D934" s="126"/>
      <c r="E934" s="126"/>
      <c r="F934" s="6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12.75" customHeight="1" x14ac:dyDescent="0.2">
      <c r="A935" s="75"/>
      <c r="B935" s="6"/>
      <c r="C935" s="126"/>
      <c r="D935" s="126"/>
      <c r="E935" s="126"/>
      <c r="F935" s="6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12.75" customHeight="1" x14ac:dyDescent="0.2">
      <c r="A936" s="75"/>
      <c r="B936" s="6"/>
      <c r="C936" s="126"/>
      <c r="D936" s="126"/>
      <c r="E936" s="126"/>
      <c r="F936" s="6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12.75" customHeight="1" x14ac:dyDescent="0.2">
      <c r="A937" s="75"/>
      <c r="B937" s="6"/>
      <c r="C937" s="126"/>
      <c r="D937" s="126"/>
      <c r="E937" s="126"/>
      <c r="F937" s="6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12.75" customHeight="1" x14ac:dyDescent="0.2">
      <c r="A938" s="75"/>
      <c r="B938" s="6"/>
      <c r="C938" s="126"/>
      <c r="D938" s="126"/>
      <c r="E938" s="126"/>
      <c r="F938" s="6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12.75" customHeight="1" x14ac:dyDescent="0.2">
      <c r="A939" s="75"/>
      <c r="B939" s="6"/>
      <c r="C939" s="126"/>
      <c r="D939" s="126"/>
      <c r="E939" s="126"/>
      <c r="F939" s="6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12.75" customHeight="1" x14ac:dyDescent="0.2">
      <c r="A940" s="75"/>
      <c r="B940" s="6"/>
      <c r="C940" s="126"/>
      <c r="D940" s="126"/>
      <c r="E940" s="126"/>
      <c r="F940" s="6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12.75" customHeight="1" x14ac:dyDescent="0.2">
      <c r="A941" s="75"/>
      <c r="B941" s="6"/>
      <c r="C941" s="126"/>
      <c r="D941" s="126"/>
      <c r="E941" s="126"/>
      <c r="F941" s="6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12.75" customHeight="1" x14ac:dyDescent="0.2">
      <c r="A942" s="75"/>
      <c r="B942" s="6"/>
      <c r="C942" s="126"/>
      <c r="D942" s="126"/>
      <c r="E942" s="126"/>
      <c r="F942" s="6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12.75" customHeight="1" x14ac:dyDescent="0.2">
      <c r="A943" s="75"/>
      <c r="B943" s="6"/>
      <c r="C943" s="126"/>
      <c r="D943" s="126"/>
      <c r="E943" s="126"/>
      <c r="F943" s="6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12.75" customHeight="1" x14ac:dyDescent="0.2">
      <c r="A944" s="75"/>
      <c r="B944" s="6"/>
      <c r="C944" s="126"/>
      <c r="D944" s="126"/>
      <c r="E944" s="126"/>
      <c r="F944" s="6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12.75" customHeight="1" x14ac:dyDescent="0.2">
      <c r="A945" s="75"/>
      <c r="B945" s="6"/>
      <c r="C945" s="126"/>
      <c r="D945" s="126"/>
      <c r="E945" s="126"/>
      <c r="F945" s="6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12.75" customHeight="1" x14ac:dyDescent="0.2">
      <c r="A946" s="75"/>
      <c r="B946" s="6"/>
      <c r="C946" s="126"/>
      <c r="D946" s="126"/>
      <c r="E946" s="126"/>
      <c r="F946" s="6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12.75" customHeight="1" x14ac:dyDescent="0.2">
      <c r="A947" s="75"/>
      <c r="B947" s="6"/>
      <c r="C947" s="126"/>
      <c r="D947" s="126"/>
      <c r="E947" s="126"/>
      <c r="F947" s="6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12.75" customHeight="1" x14ac:dyDescent="0.2">
      <c r="A948" s="75"/>
      <c r="B948" s="6"/>
      <c r="C948" s="126"/>
      <c r="D948" s="126"/>
      <c r="E948" s="126"/>
      <c r="F948" s="6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12.75" customHeight="1" x14ac:dyDescent="0.2">
      <c r="A949" s="75"/>
      <c r="B949" s="6"/>
      <c r="C949" s="126"/>
      <c r="D949" s="126"/>
      <c r="E949" s="126"/>
      <c r="F949" s="6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12.75" customHeight="1" x14ac:dyDescent="0.2">
      <c r="A950" s="75"/>
      <c r="B950" s="6"/>
      <c r="C950" s="126"/>
      <c r="D950" s="126"/>
      <c r="E950" s="126"/>
      <c r="F950" s="6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12.75" customHeight="1" x14ac:dyDescent="0.2">
      <c r="A951" s="75"/>
      <c r="B951" s="6"/>
      <c r="C951" s="126"/>
      <c r="D951" s="126"/>
      <c r="E951" s="126"/>
      <c r="F951" s="6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12.75" customHeight="1" x14ac:dyDescent="0.2">
      <c r="A952" s="75"/>
      <c r="B952" s="6"/>
      <c r="C952" s="126"/>
      <c r="D952" s="126"/>
      <c r="E952" s="126"/>
      <c r="F952" s="6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12.75" customHeight="1" x14ac:dyDescent="0.2">
      <c r="A953" s="75"/>
      <c r="B953" s="6"/>
      <c r="C953" s="126"/>
      <c r="D953" s="126"/>
      <c r="E953" s="126"/>
      <c r="F953" s="6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12.75" customHeight="1" x14ac:dyDescent="0.2">
      <c r="A954" s="75"/>
      <c r="B954" s="6"/>
      <c r="C954" s="126"/>
      <c r="D954" s="126"/>
      <c r="E954" s="126"/>
      <c r="F954" s="6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12.75" customHeight="1" x14ac:dyDescent="0.2">
      <c r="A955" s="75"/>
      <c r="B955" s="6"/>
      <c r="C955" s="126"/>
      <c r="D955" s="126"/>
      <c r="E955" s="126"/>
      <c r="F955" s="6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12.75" customHeight="1" x14ac:dyDescent="0.2">
      <c r="A956" s="75"/>
      <c r="B956" s="6"/>
      <c r="C956" s="126"/>
      <c r="D956" s="126"/>
      <c r="E956" s="126"/>
      <c r="F956" s="6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12.75" customHeight="1" x14ac:dyDescent="0.2">
      <c r="A957" s="75"/>
      <c r="B957" s="6"/>
      <c r="C957" s="126"/>
      <c r="D957" s="126"/>
      <c r="E957" s="126"/>
      <c r="F957" s="6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12.75" customHeight="1" x14ac:dyDescent="0.2">
      <c r="A958" s="75"/>
      <c r="B958" s="6"/>
      <c r="C958" s="126"/>
      <c r="D958" s="126"/>
      <c r="E958" s="126"/>
      <c r="F958" s="6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12.75" customHeight="1" x14ac:dyDescent="0.2">
      <c r="A959" s="75"/>
      <c r="B959" s="6"/>
      <c r="C959" s="126"/>
      <c r="D959" s="126"/>
      <c r="E959" s="126"/>
      <c r="F959" s="6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12.75" customHeight="1" x14ac:dyDescent="0.2">
      <c r="A960" s="75"/>
      <c r="B960" s="6"/>
      <c r="C960" s="126"/>
      <c r="D960" s="126"/>
      <c r="E960" s="126"/>
      <c r="F960" s="6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12.75" customHeight="1" x14ac:dyDescent="0.2">
      <c r="A961" s="75"/>
      <c r="B961" s="6"/>
      <c r="C961" s="126"/>
      <c r="D961" s="126"/>
      <c r="E961" s="126"/>
      <c r="F961" s="6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12.75" customHeight="1" x14ac:dyDescent="0.2">
      <c r="A962" s="75"/>
      <c r="B962" s="6"/>
      <c r="C962" s="126"/>
      <c r="D962" s="126"/>
      <c r="E962" s="126"/>
      <c r="F962" s="6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12.75" customHeight="1" x14ac:dyDescent="0.2">
      <c r="A963" s="75"/>
      <c r="B963" s="6"/>
      <c r="C963" s="126"/>
      <c r="D963" s="126"/>
      <c r="E963" s="126"/>
      <c r="F963" s="6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12.75" customHeight="1" x14ac:dyDescent="0.2">
      <c r="A964" s="75"/>
      <c r="B964" s="6"/>
      <c r="C964" s="126"/>
      <c r="D964" s="126"/>
      <c r="E964" s="126"/>
      <c r="F964" s="6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12.75" customHeight="1" x14ac:dyDescent="0.2">
      <c r="A965" s="75"/>
      <c r="B965" s="6"/>
      <c r="C965" s="126"/>
      <c r="D965" s="126"/>
      <c r="E965" s="126"/>
      <c r="F965" s="6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12.75" customHeight="1" x14ac:dyDescent="0.2">
      <c r="A966" s="75"/>
      <c r="B966" s="6"/>
      <c r="C966" s="126"/>
      <c r="D966" s="126"/>
      <c r="E966" s="126"/>
      <c r="F966" s="6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12.75" customHeight="1" x14ac:dyDescent="0.2">
      <c r="A967" s="75"/>
      <c r="B967" s="6"/>
      <c r="C967" s="126"/>
      <c r="D967" s="126"/>
      <c r="E967" s="126"/>
      <c r="F967" s="6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12.75" customHeight="1" x14ac:dyDescent="0.2">
      <c r="A968" s="75"/>
      <c r="B968" s="6"/>
      <c r="C968" s="126"/>
      <c r="D968" s="126"/>
      <c r="E968" s="126"/>
      <c r="F968" s="6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12.75" customHeight="1" x14ac:dyDescent="0.2">
      <c r="A969" s="75"/>
      <c r="B969" s="6"/>
      <c r="C969" s="126"/>
      <c r="D969" s="126"/>
      <c r="E969" s="126"/>
      <c r="F969" s="6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12.75" customHeight="1" x14ac:dyDescent="0.2">
      <c r="A970" s="75"/>
      <c r="B970" s="6"/>
      <c r="C970" s="126"/>
      <c r="D970" s="126"/>
      <c r="E970" s="126"/>
      <c r="F970" s="6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12.75" customHeight="1" x14ac:dyDescent="0.2">
      <c r="A971" s="75"/>
      <c r="B971" s="6"/>
      <c r="C971" s="126"/>
      <c r="D971" s="126"/>
      <c r="E971" s="126"/>
      <c r="F971" s="6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12.75" customHeight="1" x14ac:dyDescent="0.2">
      <c r="A972" s="75"/>
      <c r="B972" s="6"/>
      <c r="C972" s="126"/>
      <c r="D972" s="126"/>
      <c r="E972" s="126"/>
      <c r="F972" s="6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12.75" customHeight="1" x14ac:dyDescent="0.2">
      <c r="A973" s="75"/>
      <c r="B973" s="6"/>
      <c r="C973" s="126"/>
      <c r="D973" s="126"/>
      <c r="E973" s="126"/>
      <c r="F973" s="6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12.75" customHeight="1" x14ac:dyDescent="0.2">
      <c r="A974" s="75"/>
      <c r="B974" s="6"/>
      <c r="C974" s="126"/>
      <c r="D974" s="126"/>
      <c r="E974" s="126"/>
      <c r="F974" s="6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12.75" customHeight="1" x14ac:dyDescent="0.2">
      <c r="A975" s="75"/>
      <c r="B975" s="6"/>
      <c r="C975" s="126"/>
      <c r="D975" s="126"/>
      <c r="E975" s="126"/>
      <c r="F975" s="6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12.75" customHeight="1" x14ac:dyDescent="0.2">
      <c r="A976" s="75"/>
      <c r="B976" s="6"/>
      <c r="C976" s="126"/>
      <c r="D976" s="126"/>
      <c r="E976" s="126"/>
      <c r="F976" s="6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12.75" customHeight="1" x14ac:dyDescent="0.2">
      <c r="A977" s="75"/>
      <c r="B977" s="6"/>
      <c r="C977" s="126"/>
      <c r="D977" s="126"/>
      <c r="E977" s="126"/>
      <c r="F977" s="6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12.75" customHeight="1" x14ac:dyDescent="0.2">
      <c r="A978" s="75"/>
      <c r="B978" s="6"/>
      <c r="C978" s="126"/>
      <c r="D978" s="126"/>
      <c r="E978" s="126"/>
      <c r="F978" s="6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12.75" customHeight="1" x14ac:dyDescent="0.2">
      <c r="A979" s="75"/>
      <c r="B979" s="6"/>
      <c r="C979" s="126"/>
      <c r="D979" s="126"/>
      <c r="E979" s="126"/>
      <c r="F979" s="6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12.75" customHeight="1" x14ac:dyDescent="0.2">
      <c r="A980" s="75"/>
      <c r="B980" s="6"/>
      <c r="C980" s="126"/>
      <c r="D980" s="126"/>
      <c r="E980" s="126"/>
      <c r="F980" s="6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12.75" customHeight="1" x14ac:dyDescent="0.2">
      <c r="A981" s="75"/>
      <c r="B981" s="6"/>
      <c r="C981" s="126"/>
      <c r="D981" s="126"/>
      <c r="E981" s="126"/>
      <c r="F981" s="6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12.75" customHeight="1" x14ac:dyDescent="0.2">
      <c r="A982" s="75"/>
      <c r="B982" s="6"/>
      <c r="C982" s="126"/>
      <c r="D982" s="126"/>
      <c r="E982" s="126"/>
      <c r="F982" s="6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12.75" customHeight="1" x14ac:dyDescent="0.2">
      <c r="A983" s="75"/>
      <c r="B983" s="6"/>
      <c r="C983" s="126"/>
      <c r="D983" s="126"/>
      <c r="E983" s="126"/>
      <c r="F983" s="6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12.75" customHeight="1" x14ac:dyDescent="0.2">
      <c r="A984" s="75"/>
      <c r="B984" s="6"/>
      <c r="C984" s="126"/>
      <c r="D984" s="126"/>
      <c r="E984" s="126"/>
      <c r="F984" s="6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12.75" customHeight="1" x14ac:dyDescent="0.2">
      <c r="A985" s="75"/>
      <c r="B985" s="6"/>
      <c r="C985" s="126"/>
      <c r="D985" s="126"/>
      <c r="E985" s="126"/>
      <c r="F985" s="6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12.75" customHeight="1" x14ac:dyDescent="0.2">
      <c r="A986" s="75"/>
      <c r="B986" s="6"/>
      <c r="C986" s="126"/>
      <c r="D986" s="126"/>
      <c r="E986" s="126"/>
      <c r="F986" s="6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12.75" customHeight="1" x14ac:dyDescent="0.2">
      <c r="A987" s="75"/>
      <c r="B987" s="6"/>
      <c r="C987" s="126"/>
      <c r="D987" s="126"/>
      <c r="E987" s="126"/>
      <c r="F987" s="6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12.75" customHeight="1" x14ac:dyDescent="0.2">
      <c r="A988" s="75"/>
      <c r="B988" s="6"/>
      <c r="C988" s="126"/>
      <c r="D988" s="126"/>
      <c r="E988" s="126"/>
      <c r="F988" s="6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12.75" customHeight="1" x14ac:dyDescent="0.2">
      <c r="A989" s="75"/>
      <c r="B989" s="6"/>
      <c r="C989" s="126"/>
      <c r="D989" s="126"/>
      <c r="E989" s="126"/>
      <c r="F989" s="6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12.75" customHeight="1" x14ac:dyDescent="0.2">
      <c r="A990" s="75"/>
      <c r="B990" s="6"/>
      <c r="C990" s="126"/>
      <c r="D990" s="126"/>
      <c r="E990" s="126"/>
      <c r="F990" s="6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12.75" customHeight="1" x14ac:dyDescent="0.2">
      <c r="A991" s="75"/>
      <c r="B991" s="6"/>
      <c r="C991" s="126"/>
      <c r="D991" s="126"/>
      <c r="E991" s="126"/>
      <c r="F991" s="6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12.75" customHeight="1" x14ac:dyDescent="0.2">
      <c r="A992" s="75"/>
      <c r="B992" s="6"/>
      <c r="C992" s="126"/>
      <c r="D992" s="126"/>
      <c r="E992" s="126"/>
      <c r="F992" s="6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12.75" customHeight="1" x14ac:dyDescent="0.2">
      <c r="A993" s="75"/>
      <c r="B993" s="6"/>
      <c r="C993" s="126"/>
      <c r="D993" s="126"/>
      <c r="E993" s="126"/>
      <c r="F993" s="6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12.75" customHeight="1" x14ac:dyDescent="0.2">
      <c r="A994" s="75"/>
      <c r="B994" s="6"/>
      <c r="C994" s="126"/>
      <c r="D994" s="126"/>
      <c r="E994" s="126"/>
      <c r="F994" s="6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12.75" customHeight="1" x14ac:dyDescent="0.2">
      <c r="A995" s="75"/>
      <c r="B995" s="6"/>
      <c r="C995" s="126"/>
      <c r="D995" s="126"/>
      <c r="E995" s="126"/>
      <c r="F995" s="6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12.75" customHeight="1" x14ac:dyDescent="0.2">
      <c r="A996" s="75"/>
      <c r="B996" s="6"/>
      <c r="C996" s="126"/>
      <c r="D996" s="126"/>
      <c r="E996" s="126"/>
      <c r="F996" s="6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12.75" customHeight="1" x14ac:dyDescent="0.2">
      <c r="A997" s="75"/>
      <c r="B997" s="6"/>
      <c r="C997" s="126"/>
      <c r="D997" s="126"/>
      <c r="E997" s="126"/>
      <c r="F997" s="6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12.75" customHeight="1" x14ac:dyDescent="0.2">
      <c r="A998" s="75"/>
      <c r="B998" s="6"/>
      <c r="C998" s="126"/>
      <c r="D998" s="126"/>
      <c r="E998" s="126"/>
      <c r="F998" s="6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spans="1:26" ht="12.75" customHeight="1" x14ac:dyDescent="0.2">
      <c r="A999" s="75"/>
      <c r="B999" s="6"/>
      <c r="C999" s="126"/>
      <c r="D999" s="126"/>
      <c r="E999" s="126"/>
      <c r="F999" s="6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spans="1:26" ht="12.75" customHeight="1" x14ac:dyDescent="0.2">
      <c r="A1000" s="75"/>
      <c r="B1000" s="6"/>
      <c r="C1000" s="126"/>
      <c r="D1000" s="126"/>
      <c r="E1000" s="126"/>
      <c r="F1000" s="6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sheetProtection algorithmName="SHA-512" hashValue="8/Wl0q7QsrrB3vBoRW4e+sX+m+iI3YZRejUvWet8QpqSwCnMDM9KIvv6mOS6oSbKeahSC6ddRBX5SQcfi7rMbg==" saltValue="vampBLLxTaRRfm3BDs1mvA==" spinCount="100000" sheet="1" objects="1" scenarios="1"/>
  <mergeCells count="73">
    <mergeCell ref="E30:E31"/>
    <mergeCell ref="E33:E37"/>
    <mergeCell ref="B39:D39"/>
    <mergeCell ref="B40:E40"/>
    <mergeCell ref="E41:E42"/>
    <mergeCell ref="B24:E24"/>
    <mergeCell ref="C25:D25"/>
    <mergeCell ref="C26:D26"/>
    <mergeCell ref="B28:E28"/>
    <mergeCell ref="B29:E29"/>
    <mergeCell ref="B17:E17"/>
    <mergeCell ref="B18:E18"/>
    <mergeCell ref="B19:D19"/>
    <mergeCell ref="B20:D20"/>
    <mergeCell ref="B22:B23"/>
    <mergeCell ref="C22:D22"/>
    <mergeCell ref="E22:E23"/>
    <mergeCell ref="C23:D23"/>
    <mergeCell ref="B10:D10"/>
    <mergeCell ref="B11:D11"/>
    <mergeCell ref="B13:E13"/>
    <mergeCell ref="C14:D14"/>
    <mergeCell ref="C15:D15"/>
    <mergeCell ref="B2:E2"/>
    <mergeCell ref="B5:E5"/>
    <mergeCell ref="B6:D6"/>
    <mergeCell ref="B7:D7"/>
    <mergeCell ref="B8:D8"/>
    <mergeCell ref="B102:C102"/>
    <mergeCell ref="B104:E104"/>
    <mergeCell ref="E105:E106"/>
    <mergeCell ref="B109:C109"/>
    <mergeCell ref="E109:E111"/>
    <mergeCell ref="B110:C110"/>
    <mergeCell ref="B111:C111"/>
    <mergeCell ref="E98:E102"/>
    <mergeCell ref="B98:C98"/>
    <mergeCell ref="B99:C99"/>
    <mergeCell ref="B81:E81"/>
    <mergeCell ref="B82:E82"/>
    <mergeCell ref="E83:E84"/>
    <mergeCell ref="B100:C100"/>
    <mergeCell ref="B101:C101"/>
    <mergeCell ref="B86:D86"/>
    <mergeCell ref="B87:C87"/>
    <mergeCell ref="B89:E89"/>
    <mergeCell ref="E90:E92"/>
    <mergeCell ref="D96:E96"/>
    <mergeCell ref="B97:E97"/>
    <mergeCell ref="B75:E75"/>
    <mergeCell ref="B76:C76"/>
    <mergeCell ref="B77:C77"/>
    <mergeCell ref="B79:C79"/>
    <mergeCell ref="D80:E80"/>
    <mergeCell ref="B62:C62"/>
    <mergeCell ref="B64:C64"/>
    <mergeCell ref="B66:E66"/>
    <mergeCell ref="E67:E72"/>
    <mergeCell ref="D74:E74"/>
    <mergeCell ref="C59:D59"/>
    <mergeCell ref="C60:D60"/>
    <mergeCell ref="B47:E47"/>
    <mergeCell ref="C48:D48"/>
    <mergeCell ref="E48:E61"/>
    <mergeCell ref="C50:D50"/>
    <mergeCell ref="C52:D52"/>
    <mergeCell ref="C53:D53"/>
    <mergeCell ref="C54:D54"/>
    <mergeCell ref="C61:D61"/>
    <mergeCell ref="C55:D55"/>
    <mergeCell ref="C56:D56"/>
    <mergeCell ref="C57:D57"/>
    <mergeCell ref="C58:D58"/>
  </mergeCells>
  <printOptions horizontalCentered="1"/>
  <pageMargins left="0.51180555555555496" right="0.51180555555555496" top="0.62986111111111098" bottom="0.62986111111111098" header="0" footer="0"/>
  <pageSetup paperSize="9" fitToHeight="0" orientation="portrait"/>
  <headerFooter>
    <oddFooter>&amp;CPágina &amp;P de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PREENCHIMENTO</vt:lpstr>
      <vt:lpstr>RESUMO</vt:lpstr>
      <vt:lpstr>Uniforme</vt:lpstr>
      <vt:lpstr>Analista administrativo Pleno</vt:lpstr>
      <vt:lpstr>Assistente administrativo</vt:lpstr>
      <vt:lpstr>Assistente adm - insalubre</vt:lpstr>
      <vt:lpstr>Recepcionista</vt:lpstr>
      <vt:lpstr>Recepcionista - insalubre</vt:lpstr>
      <vt:lpstr>Supervisor</vt:lpstr>
      <vt:lpstr>VA e VT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Deniana Madalena de Carvalho</cp:lastModifiedBy>
  <dcterms:created xsi:type="dcterms:W3CDTF">2006-05-11T23:36:39Z</dcterms:created>
  <dcterms:modified xsi:type="dcterms:W3CDTF">2025-06-11T21:31:59Z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mpany">
    <vt:lpwstr>SITRAN</vt:lpwstr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