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720" activeTab="0"/>
  </bookViews>
  <sheets>
    <sheet name="Proposta sem Desoneração" sheetId="1" r:id="rId1"/>
    <sheet name="Proposta com Desoneração" sheetId="2" r:id="rId2"/>
  </sheets>
  <definedNames>
    <definedName name="_xlnm.Print_Titles" localSheetId="1">'Proposta com Desoneração'!$80:$80</definedName>
    <definedName name="_xlnm.Print_Titles" localSheetId="0">'Proposta sem Desoneração'!$80:$80</definedName>
  </definedNames>
  <calcPr fullCalcOnLoad="1"/>
</workbook>
</file>

<file path=xl/comments1.xml><?xml version="1.0" encoding="utf-8"?>
<comments xmlns="http://schemas.openxmlformats.org/spreadsheetml/2006/main">
  <authors>
    <author>eymard</author>
  </authors>
  <commentList>
    <comment ref="G69" authorId="0">
      <text>
        <r>
          <rPr>
            <sz val="9"/>
            <rFont val="Tahoma"/>
            <family val="2"/>
          </rPr>
          <t>De acordo com o Arts. 9º e 25º da Lei 8.725/03 e com o Art. 1º do Decreto Municipal 11.956/05, deve ser excluído da base de cálculo do ISSQN o valor do material fornecido pelo prestador do serviço de execução da obra de construção civil até o limite de 30% do valor total da fatura.
Ou seja, o percentual mínimo será de 70% da alíquota municipal do ISS.</t>
        </r>
      </text>
    </comment>
    <comment ref="E71" authorId="0">
      <text>
        <r>
          <rPr>
            <sz val="9"/>
            <rFont val="Tahoma"/>
            <family val="2"/>
          </rPr>
          <t>ISS Belo Horizonte = 5,00%</t>
        </r>
      </text>
    </comment>
  </commentList>
</comments>
</file>

<file path=xl/comments2.xml><?xml version="1.0" encoding="utf-8"?>
<comments xmlns="http://schemas.openxmlformats.org/spreadsheetml/2006/main">
  <authors>
    <author>eymard</author>
  </authors>
  <commentList>
    <comment ref="G69" authorId="0">
      <text>
        <r>
          <rPr>
            <sz val="9"/>
            <rFont val="Tahoma"/>
            <family val="2"/>
          </rPr>
          <t>De acordo com o Arts. 9º e 25º da Lei 8.725/03 e com o Art. 1º do Decreto Municipal 11.956/05, deve ser excluído da base de cálculo do ISSQN o valor do material fornecido pelo prestador do serviço de execução da obra de construção civil até o limite de 30% do valor total da fatura.
Ou seja, o percentual mínimo será de 70% da alíquota municipal do ISS.</t>
        </r>
      </text>
    </comment>
    <comment ref="E71" authorId="0">
      <text>
        <r>
          <rPr>
            <sz val="9"/>
            <rFont val="Tahoma"/>
            <family val="2"/>
          </rPr>
          <t>ISS Belo Horizonte = 5,00%</t>
        </r>
      </text>
    </comment>
  </commentList>
</comments>
</file>

<file path=xl/sharedStrings.xml><?xml version="1.0" encoding="utf-8"?>
<sst xmlns="http://schemas.openxmlformats.org/spreadsheetml/2006/main" count="326" uniqueCount="126">
  <si>
    <t>Mínimo</t>
  </si>
  <si>
    <t>Máximo</t>
  </si>
  <si>
    <t>Percentual aplicado</t>
  </si>
  <si>
    <t>DEMONSTRATIVO BDI</t>
  </si>
  <si>
    <t>TOTAL</t>
  </si>
  <si>
    <t>%</t>
  </si>
  <si>
    <t>Total</t>
  </si>
  <si>
    <r>
      <t>Declaramos que, conforme</t>
    </r>
    <r>
      <rPr>
        <b/>
        <sz val="9"/>
        <rFont val="Arial"/>
        <family val="2"/>
      </rPr>
      <t xml:space="preserve"> legislação tributária municipal</t>
    </r>
    <r>
      <rPr>
        <sz val="9"/>
        <rFont val="Arial"/>
        <family val="2"/>
      </rPr>
      <t>, a base de cálculo estimada do ISS é de</t>
    </r>
  </si>
  <si>
    <t xml:space="preserve">sobre o valor da obra e a aliquota do ISS aplicável no Município é de </t>
  </si>
  <si>
    <t>← (limitado a 5,00%)</t>
  </si>
  <si>
    <t>Verificação:</t>
  </si>
  <si>
    <t>FÓRMULA</t>
  </si>
  <si>
    <r>
      <t xml:space="preserve">BDI calculado pela expressão:
</t>
    </r>
    <r>
      <rPr>
        <b/>
        <sz val="10"/>
        <rFont val="Arial"/>
        <family val="2"/>
      </rPr>
      <t>BDI = { [ (1+AC/100+S/100+R/100+G/100) x (1+DF/100) x (1+L/100) / (1-I/100)] -1} x 100</t>
    </r>
  </si>
  <si>
    <t>TIPOS DE OBRAS CONTEMPLADOS</t>
  </si>
  <si>
    <t>* Em geral, os tributos ( I ) aplicáveis são PIS (0,65%), COFINS (3%) e ISS (variável, conforme o Município, de 2 a 5% e, em alguns casos, isento).</t>
  </si>
  <si>
    <t>←  RESULTADO AFERIDO (Respeitar o limite acima)</t>
  </si>
  <si>
    <t>Razão social:</t>
  </si>
  <si>
    <t>Nome fantasia:</t>
  </si>
  <si>
    <t>CNPJ:</t>
  </si>
  <si>
    <t>Endereço:</t>
  </si>
  <si>
    <t>CEP:</t>
  </si>
  <si>
    <t>Telefone/fax:</t>
  </si>
  <si>
    <t>E-mail:</t>
  </si>
  <si>
    <t>Contato:</t>
  </si>
  <si>
    <t>Lote nº</t>
  </si>
  <si>
    <t>Item nº</t>
  </si>
  <si>
    <t>Bem/Serviço</t>
  </si>
  <si>
    <t>Unidade</t>
  </si>
  <si>
    <t>Quantidade</t>
  </si>
  <si>
    <t>Preço Unitário</t>
  </si>
  <si>
    <t>Preço Total</t>
  </si>
  <si>
    <t>Itens componentes do BDI</t>
  </si>
  <si>
    <t>Garantia + Seguro (G + S)</t>
  </si>
  <si>
    <t>Risco (R)</t>
  </si>
  <si>
    <t>Lucro (L)</t>
  </si>
  <si>
    <t>PIS (federal)</t>
  </si>
  <si>
    <t>Cofins (federal)</t>
  </si>
  <si>
    <t>ISS (municipal)</t>
  </si>
  <si>
    <t>Resultado:</t>
  </si>
  <si>
    <t>Prazo de entrega conforme condições do Termo de Referência.</t>
  </si>
  <si>
    <t>A validade desta proposta é de 60 (sessenta) dias, conforme art. 64, §3º, da Lei 8.666/93.</t>
  </si>
  <si>
    <t>Condições de Pagamento:</t>
  </si>
  <si>
    <t>O pagamento será efetuado por cobrança bancária em carteira sem vencimento, por depósito bancário ou por outro meio que vier a ser definido pela CMBH, de ofício ou a pedido formal e justificado da CONTRATADA, após a execução do objeto e a sua aceitação definitiva pela CMBH, no prazo máximo de 10 (dez) dias úteis a contar, ainda, da data da correspondente nota fiscal (corretamente preenchida e liquidada) à Divisão de Gestão Financeira da CMBH, observadas as demais disposições deste termo.</t>
  </si>
  <si>
    <t>A CMBH não efetuará pagamento por meio de documentos com data de vencimento pré-estabelecida.</t>
  </si>
  <si>
    <t>Penalidades:</t>
  </si>
  <si>
    <t>Pela inexecução total ou parcial da contratação poderá a CMBH aplicar à CONTRATADA, além das demais cominações legais pertinentes, as sanções previstas na Portaria nº 16.707, de 25 de agosto de 2016 e alterações constantes do Termo de Referência. Em caso de conflito entre as informações do Termo de Referência e a Portaria prevalecerá o Termo de Referência.</t>
  </si>
  <si>
    <t>Inexistência de proibição de contratar com a Administração Pública:</t>
  </si>
  <si>
    <t>“Declaro, para os devidos fins, que esta empresa não se enquadra em qualquer caso de proibição previsto na legislação vigente para licitar ou contratar com a Administração Pública”.</t>
  </si>
  <si>
    <r>
      <t xml:space="preserve">As condições de pagamento são as descritas abaixo, constantes dos modelos de </t>
    </r>
    <r>
      <rPr>
        <u val="single"/>
        <sz val="10"/>
        <color indexed="8"/>
        <rFont val="Arial"/>
        <family val="2"/>
      </rPr>
      <t>Minuta de Contrato / Contratação por nota de empenho</t>
    </r>
    <r>
      <rPr>
        <sz val="10"/>
        <color indexed="8"/>
        <rFont val="Arial"/>
        <family val="2"/>
      </rPr>
      <t xml:space="preserve"> disponíveis no Portal da CMBH, ressalvadas possíveis alterações descritas no Termo de Referência. Em caso de conflito entre as informações do Termo de Referência e as condições abaixo, prevalecerá o Termo de Referência.</t>
    </r>
  </si>
  <si>
    <t>Inscr. estadual:</t>
  </si>
  <si>
    <t>DADOS BANCÁRIOS</t>
  </si>
  <si>
    <t>DADOS DO OBJETO</t>
  </si>
  <si>
    <t>Local e data</t>
  </si>
  <si>
    <t>Banco:</t>
  </si>
  <si>
    <t>Agência:</t>
  </si>
  <si>
    <t>Subtotal</t>
  </si>
  <si>
    <t>BDI (percentual aplicado sobre o subtotal)</t>
  </si>
  <si>
    <t>Total Geral</t>
  </si>
  <si>
    <t>Para o tipo de obra "Construção de Edifícios"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
4120-4 do CNAE 2.0. Também enquadram-se pórticos, mirantes e outros edifícios de finalidade turística.</t>
  </si>
  <si>
    <t>PLANILHA DE CÁLCULO DO BDI</t>
  </si>
  <si>
    <t>Administração Central (AC)</t>
  </si>
  <si>
    <t>Despesas Financeiras (DF)</t>
  </si>
  <si>
    <t>Tributos * (I)</t>
  </si>
  <si>
    <t>I = PIS + COFINS + ISS</t>
  </si>
  <si>
    <t>CPRB (federal)</t>
  </si>
  <si>
    <t>Conta Corrente:</t>
  </si>
  <si>
    <t>Inscr. Municipal:</t>
  </si>
  <si>
    <t>←  limite 20,34% a 25,00%</t>
  </si>
  <si>
    <r>
      <t xml:space="preserve">O resultado de cálculo do </t>
    </r>
    <r>
      <rPr>
        <b/>
        <u val="single"/>
        <sz val="10"/>
        <color indexed="8"/>
        <rFont val="Arial"/>
        <family val="2"/>
      </rPr>
      <t>BDI Aferido</t>
    </r>
    <r>
      <rPr>
        <b/>
        <sz val="10"/>
        <color indexed="8"/>
        <rFont val="Arial"/>
        <family val="2"/>
      </rPr>
      <t xml:space="preserve"> deverá respeitar o percentual máximo de 25,00% (vinte e cinco por cento), conforme recomendado no relatório do acórdão do Tribunal de Contas da União – TCU 2622/2013 para obras do tipo “Construção de Edifícios”.</t>
    </r>
  </si>
  <si>
    <r>
      <t>(1)</t>
    </r>
    <r>
      <rPr>
        <sz val="10"/>
        <color indexed="8"/>
        <rFont val="Arial"/>
        <family val="2"/>
      </rPr>
      <t xml:space="preserve"> De acordo com o art. 9º e art. 25 da Lei nº. 8.725/03 e com o art. 1º do Decreto Municipal nº 11.956/05, deve ser excluído da base de cálculo do ISSQN o valor do material fornecido pelo prestador do serviço de execução da obra de construção civil até o limite de 30% do valor total da fatura. Para tal, o valor do material deverá ser discriminado no documento fiscal emitido em decorrência da prestação do serviço. Desta forma, o percentual do ISSQN adotado como </t>
    </r>
    <r>
      <rPr>
        <u val="single"/>
        <sz val="10"/>
        <color indexed="8"/>
        <rFont val="Arial"/>
        <family val="2"/>
      </rPr>
      <t>referência</t>
    </r>
    <r>
      <rPr>
        <sz val="10"/>
        <color indexed="8"/>
        <rFont val="Arial"/>
        <family val="2"/>
      </rPr>
      <t xml:space="preserve"> pela Câmara Municipal no quadro demonstrativo do BDI foi de 70% (5,00% x 70%), o que corresponde a 3,50% sobre o faturamento.</t>
    </r>
  </si>
  <si>
    <r>
      <t xml:space="preserve">% </t>
    </r>
    <r>
      <rPr>
        <sz val="9"/>
        <color indexed="8"/>
        <rFont val="Arial"/>
        <family val="2"/>
      </rPr>
      <t>(1)</t>
    </r>
  </si>
  <si>
    <r>
      <t>BDI Aferido</t>
    </r>
    <r>
      <rPr>
        <sz val="10"/>
        <color indexed="8"/>
        <rFont val="Arial"/>
        <family val="2"/>
      </rPr>
      <t xml:space="preserve"> (aplicação da equação considerando os percentuais adotados pela empresa) -------&gt;</t>
    </r>
  </si>
  <si>
    <r>
      <t>BDI Aplicado</t>
    </r>
    <r>
      <rPr>
        <sz val="10"/>
        <color indexed="8"/>
        <rFont val="Arial"/>
        <family val="2"/>
      </rPr>
      <t xml:space="preserve"> (percentual a ser utilizado no cálculo final da obra) -------------------------------------------&gt;</t>
    </r>
  </si>
  <si>
    <t>Administração / Gerenciamento de obra</t>
  </si>
  <si>
    <t>mês</t>
  </si>
  <si>
    <t>Tapume com vedação</t>
  </si>
  <si>
    <t>Demolição de revestimento de reboco inclusive afastamento</t>
  </si>
  <si>
    <t>Demolição manual de alvenaria inclusive afastamento</t>
  </si>
  <si>
    <t>Retirada de peitoril</t>
  </si>
  <si>
    <t>Remoção de esquadria metálica, inclusive empilhamento</t>
  </si>
  <si>
    <t>Transporte de material de demolição em carrinho de mão</t>
  </si>
  <si>
    <t>Transporte de material de demolição em caçamba</t>
  </si>
  <si>
    <t>Bota fora com DMT ≥ 5km</t>
  </si>
  <si>
    <t>Baldrame em alvenaria de bloco de concreto cheio (para instalação do guarda corpo e contenção do jardim)</t>
  </si>
  <si>
    <t>Demolição de piso existente e retiradas de material de regularização até 3cm, inclusive afastamento.</t>
  </si>
  <si>
    <t>m²</t>
  </si>
  <si>
    <t>Demolição de piso em marmorite.</t>
  </si>
  <si>
    <t>metro</t>
  </si>
  <si>
    <t>Alvenaria de bloco de concreto, e=10cm, a revestir, portante – bloco fck = 4,5 MPA</t>
  </si>
  <si>
    <t>Alvenaria de bloco de concreto, e=15cm, aparente, portante – bloco fck = 4,5 MPA</t>
  </si>
  <si>
    <t>Caixa e passagem de alvenaria para instalações elétricas, inclusive escavação, reaterro e botafora</t>
  </si>
  <si>
    <t>Porta (P1) 100 x 220cm – porta pivotante em vidro temperado 10mm com ferragens e mola de piso</t>
  </si>
  <si>
    <t>Chapisco com argamassa 1:3 (cimento e areia), a colher</t>
  </si>
  <si>
    <t>Reboco paulista com argamassa 1:7 (cimento e areia), desempenado a feltro, e=20mm</t>
  </si>
  <si>
    <t>Tabeira de granito cinza Corumbá flameado, e=2cm, largura de 30cm, assentado com argamassa colante, inclusive rejunte</t>
  </si>
  <si>
    <t>Rodapé em granito cinza Corumbá flameado, H=7cm, assentado com argamassa colante, inclusive rejunte</t>
  </si>
  <si>
    <t>Peitoril de granito cinza Corumbá flameado, largura de 19cm, e=2cm, assentado com argamassa colante, inclusive rejunte</t>
  </si>
  <si>
    <t>Impermeabilização com manta asfástica 4mm, antiraiz</t>
  </si>
  <si>
    <t>Manta do tipo Bidin para jardim</t>
  </si>
  <si>
    <t>Contrapiso e=5cm</t>
  </si>
  <si>
    <t>Piso em granito cinza Corumbá em placas 50x50cm, e=2cm, acabamento flameado, assentado com argamassa colante, inclusive rejunte</t>
  </si>
  <si>
    <t>Piso em manta vinílica (ref. Pavifloor, linha Eclipse Premiun, cor 21020026 Classic)), e=2mm, mais suporte curvo para arremate</t>
  </si>
  <si>
    <t>Piso da escada em granito cinza Corumbá, e=2cm, acabamento flameado, assentado com argamassa colante, inclusive rejunte</t>
  </si>
  <si>
    <t>Piso de sinalização de alerta em placa 25x25cm de borracha, colada sobre piso existente</t>
  </si>
  <si>
    <t>Pintura acrílica com massa acrílica em interior, inclusive fundo selador</t>
  </si>
  <si>
    <t>Pintura esmalte sobre fundo anticorrosivo em peças metálicas</t>
  </si>
  <si>
    <t>Guarda corpo em aço galvanizado com montantes verticais e horizontais Ø40mm, longarinas verticais Ø20mm, inclusive fixação no piso com chapa metálica</t>
  </si>
  <si>
    <t>Corrimão em duas alturas (h=92,0cm e h=70,0cm) em aço galvanizado pintado, seção circular Ø40mm, fixado no guarda corpo ou chumbado na alvenaria, conforme projeto</t>
  </si>
  <si>
    <t>Recomposição de gramado do jardim, plantio de grama esmeralda em placas, inclusive terra vegetal e conservação por 30 dias</t>
  </si>
  <si>
    <t>Desmobilização do canteiro</t>
  </si>
  <si>
    <t>Limpeza geral da obra – área de construção</t>
  </si>
  <si>
    <t>Metro</t>
  </si>
  <si>
    <t>Unid.</t>
  </si>
  <si>
    <t>m³</t>
  </si>
  <si>
    <t>m³.Km</t>
  </si>
  <si>
    <r>
      <t xml:space="preserve">Para preenchimento da tabela abaixo, a empresa deverá indicar nos campos específicos, os percentuais para os componentes do BDI, </t>
    </r>
    <r>
      <rPr>
        <u val="single"/>
        <sz val="10"/>
        <rFont val="Arial"/>
        <family val="2"/>
      </rPr>
      <t>exceção àqueles referentes aos impostos, os quais não poderão ser alterados</t>
    </r>
    <r>
      <rPr>
        <sz val="10"/>
        <rFont val="Arial"/>
        <family val="2"/>
      </rPr>
      <t>, observando os percentuais máximos definidos pelo Tribunal de Contas da União, conforme descrito no Acórdão 2622/2013.</t>
    </r>
  </si>
  <si>
    <t>Assinatura do Representante legal da empresa / Responsável pela cotação</t>
  </si>
  <si>
    <t>Carimbo da empresa</t>
  </si>
  <si>
    <t>Único</t>
  </si>
  <si>
    <t>-</t>
  </si>
  <si>
    <r>
      <t xml:space="preserve">PROPOSTA COMERCIAL </t>
    </r>
    <r>
      <rPr>
        <b/>
        <sz val="12"/>
        <color indexed="10"/>
        <rFont val="Arial"/>
        <family val="2"/>
      </rPr>
      <t>(COM DESONERAÇÃO)</t>
    </r>
    <r>
      <rPr>
        <b/>
        <sz val="12"/>
        <color indexed="8"/>
        <rFont val="Arial"/>
        <family val="2"/>
      </rPr>
      <t xml:space="preserve">
OBRAS DE ENGENHARIA
(Preencher somente os campos em amarelo)</t>
    </r>
  </si>
  <si>
    <r>
      <t xml:space="preserve">PROPOSTA COMERCIAL </t>
    </r>
    <r>
      <rPr>
        <b/>
        <sz val="12"/>
        <color indexed="10"/>
        <rFont val="Arial"/>
        <family val="2"/>
      </rPr>
      <t>(SEM DESONERAÇÃO)</t>
    </r>
    <r>
      <rPr>
        <b/>
        <sz val="12"/>
        <color indexed="8"/>
        <rFont val="Arial"/>
        <family val="2"/>
      </rPr>
      <t xml:space="preserve">
OBRAS DE ENGENHARIA
(Preencher somente os campos em amarelo)</t>
    </r>
  </si>
  <si>
    <r>
      <t xml:space="preserve">← BDI A SER ADOTADO
</t>
    </r>
    <r>
      <rPr>
        <b/>
        <sz val="10"/>
        <color indexed="10"/>
        <rFont val="Arial"/>
        <family val="2"/>
      </rPr>
      <t>(sem desoneração)</t>
    </r>
  </si>
  <si>
    <r>
      <t xml:space="preserve">← BDI A SER ADOTADO
</t>
    </r>
    <r>
      <rPr>
        <b/>
        <sz val="10"/>
        <color indexed="10"/>
        <rFont val="Arial"/>
        <family val="2"/>
      </rPr>
      <t>(com desoneração)</t>
    </r>
  </si>
  <si>
    <t>OBS.: Rubricar todas as páginas, assinar e carimbar esta última.</t>
  </si>
  <si>
    <r>
      <t xml:space="preserve">A presente proposta comercial está de acordo com todas as condições do </t>
    </r>
    <r>
      <rPr>
        <b/>
        <sz val="10"/>
        <color indexed="8"/>
        <rFont val="Arial"/>
        <family val="2"/>
      </rPr>
      <t>Te</t>
    </r>
    <r>
      <rPr>
        <b/>
        <sz val="10"/>
        <rFont val="Arial"/>
        <family val="2"/>
      </rPr>
      <t>rmo de Referência SECENG nº 04/2019</t>
    </r>
    <r>
      <rPr>
        <b/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</si>
</sst>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&quot;R$&quot;\ #,##0.00"/>
    <numFmt numFmtId="167" formatCode="[$-F800]dddd\,\ mmmm\ dd\,\ yyyy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#,##0_ ;\-#,##0\ "/>
    <numFmt numFmtId="177" formatCode="0.0%"/>
    <numFmt numFmtId="178" formatCode="0.000%"/>
    <numFmt numFmtId="179" formatCode="&quot;Ativar&quot;;&quot;Ativar&quot;;&quot;Desativar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4" fillId="0" borderId="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53" fillId="0" borderId="10" xfId="0" applyFont="1" applyFill="1" applyBorder="1" applyAlignment="1" applyProtection="1">
      <alignment horizontal="center" vertical="center"/>
      <protection hidden="1"/>
    </xf>
    <xf numFmtId="2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justify" vertical="center"/>
      <protection hidden="1"/>
    </xf>
    <xf numFmtId="0" fontId="55" fillId="0" borderId="0" xfId="0" applyFont="1" applyFill="1" applyAlignment="1" applyProtection="1">
      <alignment vertical="center"/>
      <protection hidden="1"/>
    </xf>
    <xf numFmtId="0" fontId="56" fillId="0" borderId="0" xfId="0" applyFont="1" applyFill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justify"/>
      <protection/>
    </xf>
    <xf numFmtId="0" fontId="57" fillId="0" borderId="0" xfId="0" applyFont="1" applyFill="1" applyAlignment="1" applyProtection="1">
      <alignment vertical="center"/>
      <protection hidden="1"/>
    </xf>
    <xf numFmtId="10" fontId="0" fillId="0" borderId="0" xfId="49" applyNumberFormat="1" applyFont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4" fontId="59" fillId="0" borderId="10" xfId="0" applyNumberFormat="1" applyFont="1" applyBorder="1" applyAlignment="1" applyProtection="1">
      <alignment horizontal="center"/>
      <protection/>
    </xf>
    <xf numFmtId="4" fontId="59" fillId="0" borderId="10" xfId="0" applyNumberFormat="1" applyFont="1" applyBorder="1" applyAlignment="1" applyProtection="1">
      <alignment horizontal="center" vertical="center"/>
      <protection/>
    </xf>
    <xf numFmtId="4" fontId="59" fillId="0" borderId="10" xfId="0" applyNumberFormat="1" applyFont="1" applyFill="1" applyBorder="1" applyAlignment="1" applyProtection="1">
      <alignment horizontal="center"/>
      <protection/>
    </xf>
    <xf numFmtId="4" fontId="59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vertical="center"/>
      <protection/>
    </xf>
    <xf numFmtId="4" fontId="59" fillId="0" borderId="11" xfId="0" applyNumberFormat="1" applyFont="1" applyBorder="1" applyAlignment="1" applyProtection="1">
      <alignment/>
      <protection/>
    </xf>
    <xf numFmtId="10" fontId="59" fillId="0" borderId="13" xfId="49" applyNumberFormat="1" applyFont="1" applyBorder="1" applyAlignment="1" applyProtection="1">
      <alignment/>
      <protection/>
    </xf>
    <xf numFmtId="4" fontId="59" fillId="0" borderId="14" xfId="0" applyNumberFormat="1" applyFont="1" applyBorder="1" applyAlignment="1" applyProtection="1">
      <alignment/>
      <protection/>
    </xf>
    <xf numFmtId="10" fontId="59" fillId="0" borderId="15" xfId="49" applyNumberFormat="1" applyFont="1" applyBorder="1" applyAlignment="1" applyProtection="1">
      <alignment/>
      <protection/>
    </xf>
    <xf numFmtId="0" fontId="59" fillId="0" borderId="11" xfId="0" applyFont="1" applyBorder="1" applyAlignment="1" applyProtection="1">
      <alignment horizontal="left" vertical="center"/>
      <protection/>
    </xf>
    <xf numFmtId="10" fontId="59" fillId="0" borderId="13" xfId="49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 vertical="center"/>
      <protection hidden="1"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center"/>
      <protection hidden="1"/>
    </xf>
    <xf numFmtId="44" fontId="53" fillId="0" borderId="0" xfId="45" applyFont="1" applyFill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9" fillId="0" borderId="10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Fill="1" applyAlignment="1" applyProtection="1">
      <alignment vertical="center" wrapText="1"/>
      <protection hidden="1"/>
    </xf>
    <xf numFmtId="166" fontId="53" fillId="33" borderId="10" xfId="0" applyNumberFormat="1" applyFont="1" applyFill="1" applyBorder="1" applyAlignment="1" applyProtection="1">
      <alignment horizontal="right" vertical="center"/>
      <protection locked="0"/>
    </xf>
    <xf numFmtId="166" fontId="53" fillId="0" borderId="10" xfId="0" applyNumberFormat="1" applyFont="1" applyFill="1" applyBorder="1" applyAlignment="1" applyProtection="1">
      <alignment vertical="center"/>
      <protection hidden="1"/>
    </xf>
    <xf numFmtId="166" fontId="60" fillId="0" borderId="10" xfId="0" applyNumberFormat="1" applyFont="1" applyFill="1" applyBorder="1" applyAlignment="1" applyProtection="1">
      <alignment vertical="center"/>
      <protection hidden="1"/>
    </xf>
    <xf numFmtId="166" fontId="59" fillId="0" borderId="10" xfId="0" applyNumberFormat="1" applyFont="1" applyFill="1" applyBorder="1" applyAlignment="1" applyProtection="1">
      <alignment vertical="center" wrapText="1"/>
      <protection hidden="1"/>
    </xf>
    <xf numFmtId="49" fontId="59" fillId="0" borderId="13" xfId="49" applyNumberFormat="1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 hidden="1"/>
    </xf>
    <xf numFmtId="10" fontId="53" fillId="0" borderId="10" xfId="49" applyNumberFormat="1" applyFont="1" applyFill="1" applyBorder="1" applyAlignment="1" applyProtection="1">
      <alignment horizontal="center" vertical="center"/>
      <protection hidden="1"/>
    </xf>
    <xf numFmtId="0" fontId="53" fillId="0" borderId="11" xfId="0" applyFont="1" applyFill="1" applyBorder="1" applyAlignment="1" applyProtection="1">
      <alignment horizontal="center"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16" xfId="0" applyFont="1" applyBorder="1" applyAlignment="1">
      <alignment vertical="center"/>
    </xf>
    <xf numFmtId="166" fontId="60" fillId="0" borderId="17" xfId="0" applyNumberFormat="1" applyFont="1" applyFill="1" applyBorder="1" applyAlignment="1" applyProtection="1">
      <alignment vertical="center"/>
      <protection hidden="1"/>
    </xf>
    <xf numFmtId="0" fontId="61" fillId="0" borderId="11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 wrapText="1"/>
    </xf>
    <xf numFmtId="0" fontId="61" fillId="0" borderId="11" xfId="0" applyFont="1" applyBorder="1" applyAlignment="1">
      <alignment horizontal="justify" vertical="center" wrapText="1"/>
    </xf>
    <xf numFmtId="0" fontId="61" fillId="0" borderId="11" xfId="0" applyFont="1" applyBorder="1" applyAlignment="1">
      <alignment vertical="center" wrapText="1"/>
    </xf>
    <xf numFmtId="2" fontId="59" fillId="0" borderId="11" xfId="0" applyNumberFormat="1" applyFont="1" applyFill="1" applyBorder="1" applyAlignment="1" applyProtection="1">
      <alignment horizontal="center" vertical="center"/>
      <protection hidden="1"/>
    </xf>
    <xf numFmtId="0" fontId="61" fillId="0" borderId="11" xfId="0" applyFont="1" applyBorder="1" applyAlignment="1">
      <alignment horizontal="center" vertical="center"/>
    </xf>
    <xf numFmtId="2" fontId="59" fillId="0" borderId="14" xfId="0" applyNumberFormat="1" applyFont="1" applyFill="1" applyBorder="1" applyAlignment="1" applyProtection="1">
      <alignment horizontal="center" vertical="center"/>
      <protection hidden="1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horizontal="left" vertical="center"/>
      <protection hidden="1"/>
    </xf>
    <xf numFmtId="0" fontId="57" fillId="0" borderId="0" xfId="0" applyFont="1" applyFill="1" applyAlignment="1" applyProtection="1">
      <alignment horizontal="left" vertical="center"/>
      <protection hidden="1"/>
    </xf>
    <xf numFmtId="0" fontId="62" fillId="0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Alignment="1" applyProtection="1">
      <alignment horizontal="left" vertical="center"/>
      <protection hidden="1"/>
    </xf>
    <xf numFmtId="2" fontId="6" fillId="0" borderId="11" xfId="49" applyNumberFormat="1" applyFont="1" applyFill="1" applyBorder="1" applyAlignment="1" applyProtection="1">
      <alignment horizontal="right"/>
      <protection/>
    </xf>
    <xf numFmtId="0" fontId="61" fillId="0" borderId="10" xfId="0" applyFont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left" vertical="center"/>
      <protection hidden="1"/>
    </xf>
    <xf numFmtId="0" fontId="57" fillId="0" borderId="0" xfId="0" applyFont="1" applyFill="1" applyAlignment="1" applyProtection="1">
      <alignment horizontal="left" vertical="center"/>
      <protection hidden="1"/>
    </xf>
    <xf numFmtId="0" fontId="62" fillId="0" borderId="0" xfId="0" applyFont="1" applyFill="1" applyBorder="1" applyAlignment="1" applyProtection="1">
      <alignment horizontal="justify" vertical="center" wrapText="1"/>
      <protection hidden="1"/>
    </xf>
    <xf numFmtId="0" fontId="59" fillId="0" borderId="10" xfId="0" applyFont="1" applyFill="1" applyBorder="1" applyAlignment="1" applyProtection="1">
      <alignment vertical="center"/>
      <protection hidden="1"/>
    </xf>
    <xf numFmtId="0" fontId="63" fillId="0" borderId="18" xfId="0" applyFont="1" applyFill="1" applyBorder="1" applyAlignment="1" applyProtection="1">
      <alignment horizontal="center" vertical="center" wrapText="1"/>
      <protection hidden="1"/>
    </xf>
    <xf numFmtId="0" fontId="52" fillId="0" borderId="19" xfId="0" applyFont="1" applyFill="1" applyBorder="1" applyAlignment="1" applyProtection="1">
      <alignment horizontal="center" vertical="center"/>
      <protection hidden="1"/>
    </xf>
    <xf numFmtId="0" fontId="52" fillId="0" borderId="20" xfId="0" applyFont="1" applyFill="1" applyBorder="1" applyAlignment="1" applyProtection="1">
      <alignment horizontal="center" vertical="center"/>
      <protection hidden="1"/>
    </xf>
    <xf numFmtId="0" fontId="59" fillId="0" borderId="10" xfId="0" applyFont="1" applyFill="1" applyBorder="1" applyAlignment="1" applyProtection="1">
      <alignment vertical="center"/>
      <protection hidden="1"/>
    </xf>
    <xf numFmtId="0" fontId="64" fillId="33" borderId="10" xfId="0" applyFont="1" applyFill="1" applyBorder="1" applyAlignment="1" applyProtection="1">
      <alignment horizontal="left" vertical="center"/>
      <protection locked="0"/>
    </xf>
    <xf numFmtId="0" fontId="64" fillId="33" borderId="11" xfId="0" applyFont="1" applyFill="1" applyBorder="1" applyAlignment="1" applyProtection="1">
      <alignment horizontal="left" vertical="center" wrapText="1"/>
      <protection locked="0"/>
    </xf>
    <xf numFmtId="0" fontId="64" fillId="33" borderId="12" xfId="0" applyFont="1" applyFill="1" applyBorder="1" applyAlignment="1" applyProtection="1">
      <alignment horizontal="left" vertical="center" wrapText="1"/>
      <protection locked="0"/>
    </xf>
    <xf numFmtId="0" fontId="64" fillId="33" borderId="13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vertical="center" wrapText="1"/>
      <protection hidden="1"/>
    </xf>
    <xf numFmtId="0" fontId="59" fillId="0" borderId="13" xfId="0" applyFont="1" applyFill="1" applyBorder="1" applyAlignment="1" applyProtection="1">
      <alignment vertical="center" wrapText="1"/>
      <protection hidden="1"/>
    </xf>
    <xf numFmtId="0" fontId="64" fillId="33" borderId="11" xfId="0" applyFont="1" applyFill="1" applyBorder="1" applyAlignment="1" applyProtection="1">
      <alignment horizontal="left" vertical="center"/>
      <protection locked="0"/>
    </xf>
    <xf numFmtId="0" fontId="64" fillId="33" borderId="12" xfId="0" applyFont="1" applyFill="1" applyBorder="1" applyAlignment="1" applyProtection="1">
      <alignment horizontal="left" vertical="center"/>
      <protection locked="0"/>
    </xf>
    <xf numFmtId="0" fontId="64" fillId="33" borderId="13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hidden="1"/>
    </xf>
    <xf numFmtId="0" fontId="59" fillId="0" borderId="12" xfId="0" applyFont="1" applyFill="1" applyBorder="1" applyAlignment="1" applyProtection="1">
      <alignment horizontal="center" vertical="center"/>
      <protection hidden="1"/>
    </xf>
    <xf numFmtId="0" fontId="59" fillId="0" borderId="13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left" vertical="center"/>
      <protection hidden="1"/>
    </xf>
    <xf numFmtId="0" fontId="54" fillId="0" borderId="0" xfId="0" applyFont="1" applyFill="1" applyAlignment="1" applyProtection="1">
      <alignment horizontal="justify" vertical="center" wrapText="1"/>
      <protection hidden="1"/>
    </xf>
    <xf numFmtId="0" fontId="57" fillId="0" borderId="0" xfId="0" applyFont="1" applyFill="1" applyAlignment="1" applyProtection="1">
      <alignment horizontal="left" vertical="center" wrapText="1"/>
      <protection hidden="1"/>
    </xf>
    <xf numFmtId="0" fontId="54" fillId="0" borderId="0" xfId="0" applyFont="1" applyFill="1" applyAlignment="1" applyProtection="1">
      <alignment horizontal="left" vertical="center" wrapText="1"/>
      <protection hidden="1"/>
    </xf>
    <xf numFmtId="0" fontId="57" fillId="0" borderId="0" xfId="0" applyFont="1" applyFill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justify" vertical="justify" wrapText="1"/>
      <protection/>
    </xf>
    <xf numFmtId="0" fontId="6" fillId="0" borderId="12" xfId="0" applyNumberFormat="1" applyFont="1" applyFill="1" applyBorder="1" applyAlignment="1" applyProtection="1">
      <alignment horizontal="justify" vertical="justify" wrapText="1"/>
      <protection/>
    </xf>
    <xf numFmtId="0" fontId="6" fillId="0" borderId="13" xfId="0" applyNumberFormat="1" applyFont="1" applyFill="1" applyBorder="1" applyAlignment="1" applyProtection="1">
      <alignment horizontal="justify" vertical="justify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justify" vertical="center" wrapText="1"/>
      <protection hidden="1"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10" fontId="59" fillId="0" borderId="16" xfId="49" applyNumberFormat="1" applyFont="1" applyBorder="1" applyAlignment="1" applyProtection="1">
      <alignment horizontal="center" vertical="center"/>
      <protection/>
    </xf>
    <xf numFmtId="10" fontId="59" fillId="0" borderId="22" xfId="49" applyNumberFormat="1" applyFont="1" applyBorder="1" applyAlignment="1" applyProtection="1">
      <alignment horizontal="center" vertical="center"/>
      <protection/>
    </xf>
    <xf numFmtId="10" fontId="59" fillId="0" borderId="17" xfId="49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left"/>
      <protection/>
    </xf>
    <xf numFmtId="2" fontId="59" fillId="33" borderId="11" xfId="0" applyNumberFormat="1" applyFont="1" applyFill="1" applyBorder="1" applyAlignment="1" applyProtection="1">
      <alignment horizontal="center"/>
      <protection locked="0"/>
    </xf>
    <xf numFmtId="2" fontId="59" fillId="33" borderId="13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2" fontId="59" fillId="33" borderId="14" xfId="0" applyNumberFormat="1" applyFont="1" applyFill="1" applyBorder="1" applyAlignment="1" applyProtection="1">
      <alignment horizontal="center"/>
      <protection locked="0"/>
    </xf>
    <xf numFmtId="2" fontId="59" fillId="33" borderId="15" xfId="0" applyNumberFormat="1" applyFont="1" applyFill="1" applyBorder="1" applyAlignment="1" applyProtection="1">
      <alignment horizontal="center"/>
      <protection locked="0"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justify" vertical="center" wrapText="1"/>
      <protection hidden="1"/>
    </xf>
    <xf numFmtId="0" fontId="58" fillId="0" borderId="0" xfId="0" applyFont="1" applyFill="1" applyAlignment="1" applyProtection="1">
      <alignment horizontal="justify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9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 hidden="1"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justify" vertical="justify"/>
      <protection/>
    </xf>
    <xf numFmtId="4" fontId="65" fillId="0" borderId="11" xfId="0" applyNumberFormat="1" applyFont="1" applyBorder="1" applyAlignment="1" applyProtection="1">
      <alignment horizontal="center" vertical="center" wrapText="1"/>
      <protection/>
    </xf>
    <xf numFmtId="4" fontId="65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hidden="1"/>
    </xf>
    <xf numFmtId="166" fontId="58" fillId="0" borderId="11" xfId="0" applyNumberFormat="1" applyFont="1" applyFill="1" applyBorder="1" applyAlignment="1" applyProtection="1">
      <alignment horizontal="right" vertical="center"/>
      <protection hidden="1"/>
    </xf>
    <xf numFmtId="166" fontId="58" fillId="0" borderId="12" xfId="0" applyNumberFormat="1" applyFont="1" applyFill="1" applyBorder="1" applyAlignment="1" applyProtection="1">
      <alignment horizontal="right" vertical="center"/>
      <protection hidden="1"/>
    </xf>
    <xf numFmtId="166" fontId="58" fillId="0" borderId="13" xfId="0" applyNumberFormat="1" applyFont="1" applyFill="1" applyBorder="1" applyAlignment="1" applyProtection="1">
      <alignment horizontal="right" vertical="center"/>
      <protection hidden="1"/>
    </xf>
    <xf numFmtId="0" fontId="53" fillId="0" borderId="16" xfId="0" applyFont="1" applyFill="1" applyBorder="1" applyAlignment="1" applyProtection="1">
      <alignment horizontal="center" vertical="top" textRotation="90"/>
      <protection hidden="1"/>
    </xf>
    <xf numFmtId="0" fontId="53" fillId="0" borderId="22" xfId="0" applyFont="1" applyFill="1" applyBorder="1" applyAlignment="1" applyProtection="1">
      <alignment horizontal="center" vertical="top" textRotation="90"/>
      <protection hidden="1"/>
    </xf>
    <xf numFmtId="0" fontId="53" fillId="0" borderId="17" xfId="0" applyFont="1" applyFill="1" applyBorder="1" applyAlignment="1" applyProtection="1">
      <alignment horizontal="center" vertical="top" textRotation="90"/>
      <protection hidden="1"/>
    </xf>
    <xf numFmtId="0" fontId="0" fillId="0" borderId="0" xfId="0" applyFill="1" applyAlignment="1" applyProtection="1">
      <alignment horizontal="left" vertical="top"/>
      <protection hidden="1"/>
    </xf>
    <xf numFmtId="10" fontId="53" fillId="0" borderId="11" xfId="49" applyNumberFormat="1" applyFont="1" applyFill="1" applyBorder="1" applyAlignment="1" applyProtection="1">
      <alignment horizontal="right" vertical="center"/>
      <protection hidden="1"/>
    </xf>
    <xf numFmtId="10" fontId="53" fillId="0" borderId="13" xfId="49" applyNumberFormat="1" applyFont="1" applyFill="1" applyBorder="1" applyAlignment="1" applyProtection="1">
      <alignment horizontal="right" vertical="center"/>
      <protection hidden="1"/>
    </xf>
    <xf numFmtId="0" fontId="54" fillId="33" borderId="21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54" fillId="33" borderId="21" xfId="0" applyFont="1" applyFill="1" applyBorder="1" applyAlignment="1" applyProtection="1">
      <alignment horizontal="center" vertical="center" wrapText="1"/>
      <protection locked="0"/>
    </xf>
    <xf numFmtId="0" fontId="54" fillId="0" borderId="27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7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b/>
        <i val="0"/>
        <color indexed="10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color rgb="FFC0C0C0"/>
      </font>
      <border/>
    </dxf>
    <dxf>
      <font>
        <color auto="1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showGridLines="0" tabSelected="1" workbookViewId="0" topLeftCell="A1">
      <selection activeCell="C85" sqref="C85"/>
    </sheetView>
  </sheetViews>
  <sheetFormatPr defaultColWidth="9.140625" defaultRowHeight="15"/>
  <cols>
    <col min="1" max="1" width="6.8515625" style="8" customWidth="1"/>
    <col min="2" max="2" width="7.57421875" style="8" customWidth="1"/>
    <col min="3" max="3" width="44.57421875" style="9" customWidth="1"/>
    <col min="4" max="5" width="10.7109375" style="8" customWidth="1"/>
    <col min="6" max="7" width="11.7109375" style="8" customWidth="1"/>
    <col min="8" max="16384" width="9.140625" style="8" customWidth="1"/>
  </cols>
  <sheetData>
    <row r="1" ht="15.75" thickBot="1"/>
    <row r="2" spans="1:7" ht="46.5" customHeight="1" thickBot="1">
      <c r="A2" s="93" t="s">
        <v>121</v>
      </c>
      <c r="B2" s="94"/>
      <c r="C2" s="94"/>
      <c r="D2" s="94"/>
      <c r="E2" s="94"/>
      <c r="F2" s="94"/>
      <c r="G2" s="95"/>
    </row>
    <row r="3" spans="1:7" ht="17.25" customHeight="1">
      <c r="A3" s="96" t="s">
        <v>16</v>
      </c>
      <c r="B3" s="96"/>
      <c r="C3" s="97"/>
      <c r="D3" s="97"/>
      <c r="E3" s="97"/>
      <c r="F3" s="97"/>
      <c r="G3" s="97"/>
    </row>
    <row r="4" spans="1:7" ht="17.25" customHeight="1">
      <c r="A4" s="96" t="s">
        <v>17</v>
      </c>
      <c r="B4" s="96"/>
      <c r="C4" s="97"/>
      <c r="D4" s="97"/>
      <c r="E4" s="97"/>
      <c r="F4" s="97"/>
      <c r="G4" s="97"/>
    </row>
    <row r="5" spans="1:7" ht="17.25" customHeight="1">
      <c r="A5" s="96" t="s">
        <v>18</v>
      </c>
      <c r="B5" s="96"/>
      <c r="C5" s="97"/>
      <c r="D5" s="97"/>
      <c r="E5" s="97"/>
      <c r="F5" s="97"/>
      <c r="G5" s="97"/>
    </row>
    <row r="6" spans="1:7" ht="17.25" customHeight="1">
      <c r="A6" s="96" t="s">
        <v>49</v>
      </c>
      <c r="B6" s="96"/>
      <c r="C6" s="98"/>
      <c r="D6" s="99"/>
      <c r="E6" s="99"/>
      <c r="F6" s="99"/>
      <c r="G6" s="100"/>
    </row>
    <row r="7" spans="1:7" ht="17.25" customHeight="1">
      <c r="A7" s="101" t="s">
        <v>66</v>
      </c>
      <c r="B7" s="102"/>
      <c r="C7" s="98"/>
      <c r="D7" s="99"/>
      <c r="E7" s="99"/>
      <c r="F7" s="99"/>
      <c r="G7" s="100"/>
    </row>
    <row r="8" spans="1:7" ht="17.25" customHeight="1">
      <c r="A8" s="96" t="s">
        <v>19</v>
      </c>
      <c r="B8" s="96"/>
      <c r="C8" s="103"/>
      <c r="D8" s="104"/>
      <c r="E8" s="104"/>
      <c r="F8" s="104"/>
      <c r="G8" s="105"/>
    </row>
    <row r="9" spans="1:7" ht="17.25" customHeight="1">
      <c r="A9" s="96" t="s">
        <v>20</v>
      </c>
      <c r="B9" s="96"/>
      <c r="C9" s="103"/>
      <c r="D9" s="104"/>
      <c r="E9" s="104"/>
      <c r="F9" s="104"/>
      <c r="G9" s="105"/>
    </row>
    <row r="10" spans="1:7" ht="17.25" customHeight="1">
      <c r="A10" s="96" t="s">
        <v>21</v>
      </c>
      <c r="B10" s="96"/>
      <c r="C10" s="103"/>
      <c r="D10" s="104"/>
      <c r="E10" s="104"/>
      <c r="F10" s="104"/>
      <c r="G10" s="105"/>
    </row>
    <row r="11" spans="1:7" ht="17.25" customHeight="1">
      <c r="A11" s="96" t="s">
        <v>22</v>
      </c>
      <c r="B11" s="96"/>
      <c r="C11" s="103"/>
      <c r="D11" s="104"/>
      <c r="E11" s="104"/>
      <c r="F11" s="104"/>
      <c r="G11" s="105"/>
    </row>
    <row r="12" spans="1:7" ht="17.25" customHeight="1">
      <c r="A12" s="81" t="s">
        <v>23</v>
      </c>
      <c r="B12" s="81"/>
      <c r="C12" s="103"/>
      <c r="D12" s="104"/>
      <c r="E12" s="104"/>
      <c r="F12" s="104"/>
      <c r="G12" s="105"/>
    </row>
    <row r="13" spans="1:7" ht="17.25" customHeight="1">
      <c r="A13" s="106" t="s">
        <v>50</v>
      </c>
      <c r="B13" s="107"/>
      <c r="C13" s="107"/>
      <c r="D13" s="107"/>
      <c r="E13" s="107"/>
      <c r="F13" s="107"/>
      <c r="G13" s="108"/>
    </row>
    <row r="14" spans="1:7" ht="17.25" customHeight="1">
      <c r="A14" s="96" t="s">
        <v>53</v>
      </c>
      <c r="B14" s="96"/>
      <c r="C14" s="103"/>
      <c r="D14" s="104"/>
      <c r="E14" s="104"/>
      <c r="F14" s="104"/>
      <c r="G14" s="105"/>
    </row>
    <row r="15" spans="1:7" ht="17.25" customHeight="1">
      <c r="A15" s="96" t="s">
        <v>54</v>
      </c>
      <c r="B15" s="96"/>
      <c r="C15" s="103"/>
      <c r="D15" s="104"/>
      <c r="E15" s="104"/>
      <c r="F15" s="104"/>
      <c r="G15" s="105"/>
    </row>
    <row r="16" spans="1:7" ht="17.25" customHeight="1">
      <c r="A16" s="81" t="s">
        <v>65</v>
      </c>
      <c r="B16" s="81"/>
      <c r="C16" s="103"/>
      <c r="D16" s="104"/>
      <c r="E16" s="104"/>
      <c r="F16" s="104"/>
      <c r="G16" s="105"/>
    </row>
    <row r="17" spans="1:7" s="10" customFormat="1" ht="15">
      <c r="A17" s="11"/>
      <c r="B17" s="11"/>
      <c r="C17" s="12"/>
      <c r="D17" s="12"/>
      <c r="E17" s="12"/>
      <c r="F17" s="12"/>
      <c r="G17" s="12"/>
    </row>
    <row r="18" spans="1:7" s="85" customFormat="1" ht="15">
      <c r="A18" s="109" t="s">
        <v>39</v>
      </c>
      <c r="B18" s="109"/>
      <c r="C18" s="109"/>
      <c r="D18" s="109"/>
      <c r="E18" s="109"/>
      <c r="F18" s="109"/>
      <c r="G18" s="109"/>
    </row>
    <row r="19" spans="1:7" s="85" customFormat="1" ht="15" customHeight="1">
      <c r="A19" s="109" t="s">
        <v>40</v>
      </c>
      <c r="B19" s="109"/>
      <c r="C19" s="109"/>
      <c r="D19" s="109"/>
      <c r="E19" s="109"/>
      <c r="F19" s="109"/>
      <c r="G19" s="109"/>
    </row>
    <row r="20" spans="1:7" s="85" customFormat="1" ht="15" customHeight="1">
      <c r="A20" s="110" t="s">
        <v>125</v>
      </c>
      <c r="B20" s="110"/>
      <c r="C20" s="110"/>
      <c r="D20" s="110"/>
      <c r="E20" s="110"/>
      <c r="F20" s="110"/>
      <c r="G20" s="110"/>
    </row>
    <row r="21" s="85" customFormat="1" ht="9" customHeight="1">
      <c r="A21" s="82"/>
    </row>
    <row r="22" spans="1:7" s="9" customFormat="1" ht="15" customHeight="1">
      <c r="A22" s="111" t="s">
        <v>41</v>
      </c>
      <c r="B22" s="111"/>
      <c r="C22" s="111"/>
      <c r="D22" s="111"/>
      <c r="E22" s="111"/>
      <c r="F22" s="111"/>
      <c r="G22" s="111"/>
    </row>
    <row r="23" spans="1:7" s="9" customFormat="1" ht="63.75" customHeight="1">
      <c r="A23" s="110" t="s">
        <v>48</v>
      </c>
      <c r="B23" s="110"/>
      <c r="C23" s="110"/>
      <c r="D23" s="110"/>
      <c r="E23" s="110"/>
      <c r="F23" s="110"/>
      <c r="G23" s="110"/>
    </row>
    <row r="24" spans="1:7" s="9" customFormat="1" ht="79.5" customHeight="1">
      <c r="A24" s="110" t="s">
        <v>42</v>
      </c>
      <c r="B24" s="110"/>
      <c r="C24" s="110"/>
      <c r="D24" s="110"/>
      <c r="E24" s="110"/>
      <c r="F24" s="110"/>
      <c r="G24" s="110"/>
    </row>
    <row r="25" spans="1:7" s="9" customFormat="1" ht="15" customHeight="1">
      <c r="A25" s="112" t="s">
        <v>43</v>
      </c>
      <c r="B25" s="112"/>
      <c r="C25" s="112"/>
      <c r="D25" s="112"/>
      <c r="E25" s="112"/>
      <c r="F25" s="112"/>
      <c r="G25" s="112"/>
    </row>
    <row r="26" spans="1:3" ht="6.75" customHeight="1">
      <c r="A26" s="15"/>
      <c r="C26" s="8"/>
    </row>
    <row r="27" spans="1:7" ht="15">
      <c r="A27" s="83" t="s">
        <v>44</v>
      </c>
      <c r="B27" s="83"/>
      <c r="C27" s="83"/>
      <c r="D27" s="83"/>
      <c r="E27" s="83"/>
      <c r="F27" s="83"/>
      <c r="G27" s="83"/>
    </row>
    <row r="28" spans="1:7" ht="65.25" customHeight="1">
      <c r="A28" s="110" t="s">
        <v>45</v>
      </c>
      <c r="B28" s="110"/>
      <c r="C28" s="110"/>
      <c r="D28" s="110"/>
      <c r="E28" s="110"/>
      <c r="F28" s="110"/>
      <c r="G28" s="110"/>
    </row>
    <row r="29" spans="1:3" ht="7.5" customHeight="1">
      <c r="A29" s="15"/>
      <c r="C29" s="8"/>
    </row>
    <row r="30" spans="1:7" ht="15" customHeight="1">
      <c r="A30" s="113" t="s">
        <v>46</v>
      </c>
      <c r="B30" s="113"/>
      <c r="C30" s="113"/>
      <c r="D30" s="113"/>
      <c r="E30" s="113"/>
      <c r="F30" s="113"/>
      <c r="G30" s="113"/>
    </row>
    <row r="31" spans="1:7" ht="41.25" customHeight="1">
      <c r="A31" s="112" t="s">
        <v>47</v>
      </c>
      <c r="B31" s="112"/>
      <c r="C31" s="112"/>
      <c r="D31" s="112"/>
      <c r="E31" s="112"/>
      <c r="F31" s="112"/>
      <c r="G31" s="112"/>
    </row>
    <row r="32" spans="1:7" s="10" customFormat="1" ht="4.5" customHeight="1">
      <c r="A32" s="11"/>
      <c r="B32" s="11"/>
      <c r="C32" s="12"/>
      <c r="D32" s="12"/>
      <c r="E32" s="12"/>
      <c r="F32" s="12"/>
      <c r="G32" s="12"/>
    </row>
    <row r="33" spans="1:7" ht="19.5" customHeight="1">
      <c r="A33" s="114" t="s">
        <v>59</v>
      </c>
      <c r="B33" s="115"/>
      <c r="C33" s="115"/>
      <c r="D33" s="115"/>
      <c r="E33" s="115"/>
      <c r="F33" s="115"/>
      <c r="G33" s="116"/>
    </row>
    <row r="34" spans="1:7" ht="19.5" customHeight="1">
      <c r="A34" s="117" t="s">
        <v>13</v>
      </c>
      <c r="B34" s="117"/>
      <c r="C34" s="117"/>
      <c r="D34" s="117"/>
      <c r="E34" s="117"/>
      <c r="F34" s="117"/>
      <c r="G34" s="117"/>
    </row>
    <row r="35" spans="1:7" ht="85.5" customHeight="1">
      <c r="A35" s="118" t="s">
        <v>58</v>
      </c>
      <c r="B35" s="119"/>
      <c r="C35" s="119"/>
      <c r="D35" s="119"/>
      <c r="E35" s="119"/>
      <c r="F35" s="119"/>
      <c r="G35" s="120"/>
    </row>
    <row r="36" spans="1:7" ht="4.5" customHeight="1">
      <c r="A36" s="1"/>
      <c r="B36" s="1"/>
      <c r="C36" s="1"/>
      <c r="D36" s="1"/>
      <c r="E36" s="1"/>
      <c r="F36" s="1"/>
      <c r="G36" s="1"/>
    </row>
    <row r="37" spans="1:7" ht="19.5" customHeight="1">
      <c r="A37" s="121" t="s">
        <v>3</v>
      </c>
      <c r="B37" s="121"/>
      <c r="C37" s="121"/>
      <c r="D37" s="121"/>
      <c r="E37" s="121"/>
      <c r="F37" s="121"/>
      <c r="G37" s="121"/>
    </row>
    <row r="38" spans="1:7" ht="49.5" customHeight="1">
      <c r="A38" s="122" t="s">
        <v>115</v>
      </c>
      <c r="B38" s="122"/>
      <c r="C38" s="122"/>
      <c r="D38" s="122"/>
      <c r="E38" s="122"/>
      <c r="F38" s="122"/>
      <c r="G38" s="122"/>
    </row>
    <row r="39" spans="1:7" ht="4.5" customHeight="1">
      <c r="A39" s="1"/>
      <c r="B39" s="1"/>
      <c r="C39" s="1"/>
      <c r="D39" s="1"/>
      <c r="E39" s="1"/>
      <c r="F39" s="1"/>
      <c r="G39" s="1"/>
    </row>
    <row r="40" spans="1:7" ht="30" customHeight="1">
      <c r="A40" s="123" t="s">
        <v>31</v>
      </c>
      <c r="B40" s="124"/>
      <c r="C40" s="125"/>
      <c r="D40" s="126" t="s">
        <v>2</v>
      </c>
      <c r="E40" s="127"/>
      <c r="F40" s="31" t="s">
        <v>0</v>
      </c>
      <c r="G40" s="31" t="s">
        <v>1</v>
      </c>
    </row>
    <row r="41" spans="1:7" ht="15">
      <c r="A41" s="131" t="s">
        <v>60</v>
      </c>
      <c r="B41" s="131"/>
      <c r="C41" s="131"/>
      <c r="D41" s="132"/>
      <c r="E41" s="133"/>
      <c r="F41" s="32" t="s">
        <v>119</v>
      </c>
      <c r="G41" s="33">
        <v>5.5</v>
      </c>
    </row>
    <row r="42" spans="1:7" ht="15">
      <c r="A42" s="131" t="s">
        <v>32</v>
      </c>
      <c r="B42" s="131"/>
      <c r="C42" s="131"/>
      <c r="D42" s="132"/>
      <c r="E42" s="133"/>
      <c r="F42" s="32" t="s">
        <v>119</v>
      </c>
      <c r="G42" s="33">
        <v>1</v>
      </c>
    </row>
    <row r="43" spans="1:7" ht="15">
      <c r="A43" s="131" t="s">
        <v>33</v>
      </c>
      <c r="B43" s="131"/>
      <c r="C43" s="131"/>
      <c r="D43" s="132"/>
      <c r="E43" s="133"/>
      <c r="F43" s="34" t="s">
        <v>119</v>
      </c>
      <c r="G43" s="35">
        <v>1.27</v>
      </c>
    </row>
    <row r="44" spans="1:7" ht="15">
      <c r="A44" s="131" t="s">
        <v>61</v>
      </c>
      <c r="B44" s="131"/>
      <c r="C44" s="131"/>
      <c r="D44" s="132"/>
      <c r="E44" s="133"/>
      <c r="F44" s="34" t="s">
        <v>119</v>
      </c>
      <c r="G44" s="35">
        <v>1.39</v>
      </c>
    </row>
    <row r="45" spans="1:7" ht="15">
      <c r="A45" s="131" t="s">
        <v>34</v>
      </c>
      <c r="B45" s="131"/>
      <c r="C45" s="131"/>
      <c r="D45" s="136"/>
      <c r="E45" s="137"/>
      <c r="F45" s="32" t="s">
        <v>119</v>
      </c>
      <c r="G45" s="33">
        <v>8.96</v>
      </c>
    </row>
    <row r="46" spans="1:7" ht="15">
      <c r="A46" s="138" t="s">
        <v>62</v>
      </c>
      <c r="B46" s="139"/>
      <c r="C46" s="36" t="s">
        <v>35</v>
      </c>
      <c r="D46" s="37">
        <v>0.65</v>
      </c>
      <c r="E46" s="38" t="s">
        <v>5</v>
      </c>
      <c r="F46" s="128" t="s">
        <v>119</v>
      </c>
      <c r="G46" s="128">
        <v>0.0715</v>
      </c>
    </row>
    <row r="47" spans="1:7" ht="15">
      <c r="A47" s="140"/>
      <c r="B47" s="141"/>
      <c r="C47" s="36" t="s">
        <v>36</v>
      </c>
      <c r="D47" s="37">
        <v>3</v>
      </c>
      <c r="E47" s="38" t="s">
        <v>5</v>
      </c>
      <c r="F47" s="129"/>
      <c r="G47" s="129"/>
    </row>
    <row r="48" spans="1:7" ht="15">
      <c r="A48" s="140"/>
      <c r="B48" s="141"/>
      <c r="C48" s="36" t="s">
        <v>37</v>
      </c>
      <c r="D48" s="86">
        <f>(E71*G69)*100</f>
        <v>3.4999999999999996</v>
      </c>
      <c r="E48" s="59" t="s">
        <v>70</v>
      </c>
      <c r="F48" s="129"/>
      <c r="G48" s="129"/>
    </row>
    <row r="49" spans="1:7" ht="15">
      <c r="A49" s="140"/>
      <c r="B49" s="141"/>
      <c r="C49" s="36" t="s">
        <v>64</v>
      </c>
      <c r="D49" s="39">
        <v>0</v>
      </c>
      <c r="E49" s="40" t="s">
        <v>5</v>
      </c>
      <c r="F49" s="129"/>
      <c r="G49" s="129"/>
    </row>
    <row r="50" spans="1:7" s="10" customFormat="1" ht="15">
      <c r="A50" s="142"/>
      <c r="B50" s="143"/>
      <c r="C50" s="41" t="s">
        <v>6</v>
      </c>
      <c r="D50" s="26">
        <f>IF(D48="","",SUM(D46:D48))</f>
        <v>7.1499999999999995</v>
      </c>
      <c r="E50" s="38" t="s">
        <v>5</v>
      </c>
      <c r="F50" s="130"/>
      <c r="G50" s="130"/>
    </row>
    <row r="51" spans="1:7" s="10" customFormat="1" ht="31.5" customHeight="1">
      <c r="A51" s="151" t="s">
        <v>4</v>
      </c>
      <c r="B51" s="152"/>
      <c r="C51" s="153"/>
      <c r="D51" s="30">
        <f>IF(OR(D48="",D41="",D42="",D43="",D44="",D45=""),0,IF(A57="FORA DO LIMITE !","",ROUND((((1+D41/100+D42/100+D43/100)*(1+D44/100)*(1+D45/100)/(1-(D50/100)))-1)*100,2)))</f>
        <v>0</v>
      </c>
      <c r="E51" s="42" t="s">
        <v>5</v>
      </c>
      <c r="F51" s="154" t="s">
        <v>122</v>
      </c>
      <c r="G51" s="155"/>
    </row>
    <row r="52" spans="1:7" s="10" customFormat="1" ht="4.5" customHeight="1">
      <c r="A52" s="18"/>
      <c r="B52" s="18"/>
      <c r="C52" s="18"/>
      <c r="D52" s="3"/>
      <c r="E52" s="24"/>
      <c r="F52" s="19"/>
      <c r="G52" s="19"/>
    </row>
    <row r="53" spans="1:7" s="10" customFormat="1" ht="12" customHeight="1">
      <c r="A53" s="156" t="s">
        <v>14</v>
      </c>
      <c r="B53" s="156"/>
      <c r="C53" s="156"/>
      <c r="D53" s="156"/>
      <c r="E53" s="156"/>
      <c r="F53" s="156"/>
      <c r="G53" s="156"/>
    </row>
    <row r="54" spans="1:7" s="10" customFormat="1" ht="12" customHeight="1">
      <c r="A54" s="156"/>
      <c r="B54" s="156"/>
      <c r="C54" s="156"/>
      <c r="D54" s="156"/>
      <c r="E54" s="156"/>
      <c r="F54" s="156"/>
      <c r="G54" s="156"/>
    </row>
    <row r="55" spans="1:7" s="10" customFormat="1" ht="9" customHeight="1">
      <c r="A55" s="22"/>
      <c r="B55" s="22"/>
      <c r="C55" s="22"/>
      <c r="D55" s="22"/>
      <c r="E55" s="22"/>
      <c r="F55" s="27"/>
      <c r="G55" s="28"/>
    </row>
    <row r="56" spans="1:7" s="10" customFormat="1" ht="15">
      <c r="A56" s="20" t="s">
        <v>10</v>
      </c>
      <c r="B56" s="46"/>
      <c r="C56" s="47"/>
      <c r="D56" s="47"/>
      <c r="E56" s="47"/>
      <c r="F56" s="48"/>
      <c r="G56" s="47"/>
    </row>
    <row r="57" spans="1:7" ht="22.5" customHeight="1">
      <c r="A57" s="157">
        <f>IF(OR(D48="",D41="",D42="",D43="",D44="",D45=""),0,IF(OR(ROUND((((1+D41/100+D42/100+D43/100)*(1+D44/100)*(1+D45/100)/(1-((D50-D49)/100)))-1)*100,2)&gt;25,ROUND((((1+D41/100+D42/100+D43/100)*(1+D44/100)*(1+D45/100)/(1-((D50-D49)/100)))-1)*100,2)&lt;20.34),"FORA DO LIMITE!",ROUND((((1+D41/100+D42/100+D43/100)*(1+D44/100)*(1+D45/100)/(1-((D50-D49)/100)))-1)*100,2)))</f>
        <v>0</v>
      </c>
      <c r="B57" s="158"/>
      <c r="C57" s="2" t="s">
        <v>67</v>
      </c>
      <c r="D57" s="43"/>
      <c r="E57" s="44"/>
      <c r="F57" s="48"/>
      <c r="G57" s="47"/>
    </row>
    <row r="58" spans="1:7" ht="15">
      <c r="A58" s="134">
        <f>((((1+D41/100+D42/100+D43/100)*(1+D44/100)*(1+D45/100)/(1-((D50-D49)/100)))-1)*100)</f>
        <v>7.700592353257951</v>
      </c>
      <c r="B58" s="135"/>
      <c r="C58" s="2" t="s">
        <v>15</v>
      </c>
      <c r="D58" s="43"/>
      <c r="E58" s="45"/>
      <c r="F58" s="48"/>
      <c r="G58" s="47"/>
    </row>
    <row r="59" spans="1:7" ht="4.5" customHeight="1">
      <c r="A59" s="49"/>
      <c r="B59" s="49"/>
      <c r="C59" s="2"/>
      <c r="D59" s="43"/>
      <c r="E59" s="45"/>
      <c r="F59" s="48"/>
      <c r="G59" s="47"/>
    </row>
    <row r="60" spans="1:7" ht="75.75" customHeight="1">
      <c r="A60" s="144" t="s">
        <v>69</v>
      </c>
      <c r="B60" s="144"/>
      <c r="C60" s="144"/>
      <c r="D60" s="144"/>
      <c r="E60" s="144"/>
      <c r="F60" s="144"/>
      <c r="G60" s="144"/>
    </row>
    <row r="61" spans="1:7" ht="4.5" customHeight="1">
      <c r="A61" s="84"/>
      <c r="B61" s="84"/>
      <c r="C61" s="84"/>
      <c r="D61" s="84"/>
      <c r="E61" s="84"/>
      <c r="F61" s="84"/>
      <c r="G61" s="84"/>
    </row>
    <row r="62" spans="1:7" ht="15">
      <c r="A62" s="23" t="s">
        <v>38</v>
      </c>
      <c r="B62" s="23"/>
      <c r="C62" s="23"/>
      <c r="D62" s="23"/>
      <c r="E62" s="23"/>
      <c r="F62" s="4"/>
      <c r="G62" s="47"/>
    </row>
    <row r="63" spans="1:7" ht="4.5" customHeight="1">
      <c r="A63" s="15"/>
      <c r="B63" s="45"/>
      <c r="C63" s="45"/>
      <c r="D63" s="45"/>
      <c r="E63" s="45"/>
      <c r="F63" s="45"/>
      <c r="G63" s="45"/>
    </row>
    <row r="64" spans="1:7" ht="15">
      <c r="A64" s="16" t="s">
        <v>72</v>
      </c>
      <c r="B64" s="16"/>
      <c r="C64" s="16"/>
      <c r="D64" s="16"/>
      <c r="E64" s="16"/>
      <c r="G64" s="61">
        <f>D51/100</f>
        <v>0</v>
      </c>
    </row>
    <row r="65" spans="1:7" ht="4.5" customHeight="1">
      <c r="A65" s="17"/>
      <c r="B65" s="50"/>
      <c r="C65" s="50"/>
      <c r="D65" s="50"/>
      <c r="E65" s="50"/>
      <c r="F65" s="51"/>
      <c r="G65" s="50"/>
    </row>
    <row r="66" spans="1:7" ht="15">
      <c r="A66" s="16" t="s">
        <v>71</v>
      </c>
      <c r="B66" s="16"/>
      <c r="C66" s="16"/>
      <c r="D66" s="16"/>
      <c r="E66" s="60"/>
      <c r="F66" s="52"/>
      <c r="G66" s="61">
        <f>A58/100</f>
        <v>0.07700592353257951</v>
      </c>
    </row>
    <row r="67" spans="1:7" ht="4.5" customHeight="1">
      <c r="A67" s="82"/>
      <c r="B67" s="50"/>
      <c r="C67" s="50"/>
      <c r="D67" s="50"/>
      <c r="E67" s="50"/>
      <c r="G67" s="50"/>
    </row>
    <row r="68" spans="1:7" ht="46.5" customHeight="1">
      <c r="A68" s="145" t="s">
        <v>68</v>
      </c>
      <c r="B68" s="145"/>
      <c r="C68" s="145"/>
      <c r="D68" s="145"/>
      <c r="E68" s="145"/>
      <c r="F68" s="145"/>
      <c r="G68" s="145"/>
    </row>
    <row r="69" spans="1:7" ht="15">
      <c r="A69" s="5" t="s">
        <v>7</v>
      </c>
      <c r="B69" s="6"/>
      <c r="C69" s="6"/>
      <c r="D69" s="6"/>
      <c r="E69" s="6"/>
      <c r="F69" s="6"/>
      <c r="G69" s="7">
        <v>0.7</v>
      </c>
    </row>
    <row r="70" spans="1:7" ht="6" customHeight="1">
      <c r="A70" s="5"/>
      <c r="B70" s="6"/>
      <c r="C70" s="6"/>
      <c r="D70" s="6"/>
      <c r="E70" s="6"/>
      <c r="F70" s="6"/>
      <c r="G70" s="29"/>
    </row>
    <row r="71" spans="1:6" ht="15">
      <c r="A71" s="5" t="s">
        <v>8</v>
      </c>
      <c r="B71" s="6"/>
      <c r="C71" s="6"/>
      <c r="D71" s="6"/>
      <c r="E71" s="7">
        <v>0.05</v>
      </c>
      <c r="F71" s="6" t="s">
        <v>9</v>
      </c>
    </row>
    <row r="72" spans="1:7" ht="9.75" customHeight="1">
      <c r="A72" s="1"/>
      <c r="B72" s="1"/>
      <c r="C72" s="1"/>
      <c r="D72" s="1"/>
      <c r="E72" s="1"/>
      <c r="F72" s="1"/>
      <c r="G72" s="1"/>
    </row>
    <row r="73" spans="1:7" ht="19.5" customHeight="1">
      <c r="A73" s="146" t="s">
        <v>11</v>
      </c>
      <c r="B73" s="147"/>
      <c r="C73" s="147"/>
      <c r="D73" s="147"/>
      <c r="E73" s="147"/>
      <c r="F73" s="147"/>
      <c r="G73" s="148"/>
    </row>
    <row r="74" spans="1:7" ht="4.5" customHeight="1">
      <c r="A74" s="1"/>
      <c r="B74" s="1"/>
      <c r="C74" s="1"/>
      <c r="D74" s="1"/>
      <c r="E74" s="1"/>
      <c r="F74" s="1"/>
      <c r="G74" s="1"/>
    </row>
    <row r="75" spans="1:7" ht="9.75" customHeight="1">
      <c r="A75" s="149" t="s">
        <v>12</v>
      </c>
      <c r="B75" s="149"/>
      <c r="C75" s="149"/>
      <c r="D75" s="149"/>
      <c r="E75" s="149"/>
      <c r="F75" s="149"/>
      <c r="G75" s="149"/>
    </row>
    <row r="76" spans="1:7" ht="9.75" customHeight="1">
      <c r="A76" s="149"/>
      <c r="B76" s="149"/>
      <c r="C76" s="149"/>
      <c r="D76" s="149"/>
      <c r="E76" s="149"/>
      <c r="F76" s="149"/>
      <c r="G76" s="149"/>
    </row>
    <row r="77" spans="1:7" ht="9.75" customHeight="1">
      <c r="A77" s="149"/>
      <c r="B77" s="149"/>
      <c r="C77" s="149"/>
      <c r="D77" s="149"/>
      <c r="E77" s="149"/>
      <c r="F77" s="149"/>
      <c r="G77" s="149"/>
    </row>
    <row r="78" spans="1:7" ht="15">
      <c r="A78" s="21" t="s">
        <v>63</v>
      </c>
      <c r="F78" s="1"/>
      <c r="G78" s="1"/>
    </row>
    <row r="79" spans="1:7" ht="26.25" customHeight="1">
      <c r="A79" s="150" t="s">
        <v>51</v>
      </c>
      <c r="B79" s="150"/>
      <c r="C79" s="150"/>
      <c r="D79" s="150"/>
      <c r="E79" s="150"/>
      <c r="F79" s="150"/>
      <c r="G79" s="150"/>
    </row>
    <row r="80" spans="1:7" s="54" customFormat="1" ht="27.75" customHeight="1">
      <c r="A80" s="53" t="s">
        <v>24</v>
      </c>
      <c r="B80" s="53" t="s">
        <v>25</v>
      </c>
      <c r="C80" s="53" t="s">
        <v>26</v>
      </c>
      <c r="D80" s="53" t="s">
        <v>28</v>
      </c>
      <c r="E80" s="53" t="s">
        <v>27</v>
      </c>
      <c r="F80" s="53" t="s">
        <v>29</v>
      </c>
      <c r="G80" s="53" t="s">
        <v>30</v>
      </c>
    </row>
    <row r="81" spans="1:7" s="45" customFormat="1" ht="19.5" customHeight="1">
      <c r="A81" s="163" t="s">
        <v>118</v>
      </c>
      <c r="B81" s="13">
        <v>1</v>
      </c>
      <c r="C81" s="66" t="s">
        <v>73</v>
      </c>
      <c r="D81" s="76">
        <v>1</v>
      </c>
      <c r="E81" s="63" t="s">
        <v>74</v>
      </c>
      <c r="F81" s="55"/>
      <c r="G81" s="56">
        <f aca="true" t="shared" si="0" ref="G81:G116">IF(B81&gt;0,(ROUNDDOWN((D81*F81),2)),"")</f>
        <v>0</v>
      </c>
    </row>
    <row r="82" spans="1:7" s="45" customFormat="1" ht="18.75" customHeight="1">
      <c r="A82" s="164"/>
      <c r="B82" s="13">
        <v>2</v>
      </c>
      <c r="C82" s="67" t="s">
        <v>75</v>
      </c>
      <c r="D82" s="64">
        <v>29.21</v>
      </c>
      <c r="E82" s="65" t="s">
        <v>85</v>
      </c>
      <c r="F82" s="55"/>
      <c r="G82" s="56">
        <f t="shared" si="0"/>
        <v>0</v>
      </c>
    </row>
    <row r="83" spans="1:7" s="45" customFormat="1" ht="24.75" customHeight="1">
      <c r="A83" s="164"/>
      <c r="B83" s="13">
        <v>3</v>
      </c>
      <c r="C83" s="68" t="s">
        <v>84</v>
      </c>
      <c r="D83" s="76">
        <v>2.33</v>
      </c>
      <c r="E83" s="63" t="s">
        <v>85</v>
      </c>
      <c r="F83" s="55"/>
      <c r="G83" s="56">
        <f t="shared" si="0"/>
        <v>0</v>
      </c>
    </row>
    <row r="84" spans="1:7" s="45" customFormat="1" ht="17.25" customHeight="1">
      <c r="A84" s="164"/>
      <c r="B84" s="13">
        <v>4</v>
      </c>
      <c r="C84" s="67" t="s">
        <v>86</v>
      </c>
      <c r="D84" s="76">
        <v>7.23</v>
      </c>
      <c r="E84" s="63" t="s">
        <v>85</v>
      </c>
      <c r="F84" s="55"/>
      <c r="G84" s="56">
        <f t="shared" si="0"/>
        <v>0</v>
      </c>
    </row>
    <row r="85" spans="1:7" s="45" customFormat="1" ht="26.25" customHeight="1">
      <c r="A85" s="164"/>
      <c r="B85" s="13">
        <v>5</v>
      </c>
      <c r="C85" s="68" t="s">
        <v>76</v>
      </c>
      <c r="D85" s="77">
        <v>27.64</v>
      </c>
      <c r="E85" s="65" t="s">
        <v>85</v>
      </c>
      <c r="F85" s="55"/>
      <c r="G85" s="56">
        <f t="shared" si="0"/>
        <v>0</v>
      </c>
    </row>
    <row r="86" spans="1:7" s="45" customFormat="1" ht="19.5" customHeight="1">
      <c r="A86" s="164"/>
      <c r="B86" s="13">
        <v>6</v>
      </c>
      <c r="C86" s="67" t="s">
        <v>77</v>
      </c>
      <c r="D86" s="76">
        <v>2.89</v>
      </c>
      <c r="E86" s="65" t="s">
        <v>85</v>
      </c>
      <c r="F86" s="55"/>
      <c r="G86" s="56">
        <f t="shared" si="0"/>
        <v>0</v>
      </c>
    </row>
    <row r="87" spans="1:7" s="45" customFormat="1" ht="15.75" customHeight="1">
      <c r="A87" s="164"/>
      <c r="B87" s="13">
        <v>7</v>
      </c>
      <c r="C87" s="69" t="s">
        <v>78</v>
      </c>
      <c r="D87" s="78">
        <v>5.55</v>
      </c>
      <c r="E87" s="63" t="s">
        <v>87</v>
      </c>
      <c r="F87" s="55"/>
      <c r="G87" s="56">
        <f t="shared" si="0"/>
        <v>0</v>
      </c>
    </row>
    <row r="88" spans="1:7" s="45" customFormat="1" ht="24" customHeight="1">
      <c r="A88" s="164"/>
      <c r="B88" s="13">
        <v>8</v>
      </c>
      <c r="C88" s="73" t="s">
        <v>79</v>
      </c>
      <c r="D88" s="79">
        <v>1.28</v>
      </c>
      <c r="E88" s="87" t="s">
        <v>85</v>
      </c>
      <c r="F88" s="55"/>
      <c r="G88" s="56">
        <f t="shared" si="0"/>
        <v>0</v>
      </c>
    </row>
    <row r="89" spans="1:7" s="45" customFormat="1" ht="24" customHeight="1">
      <c r="A89" s="164"/>
      <c r="B89" s="13">
        <v>9</v>
      </c>
      <c r="C89" s="73" t="s">
        <v>80</v>
      </c>
      <c r="D89" s="79">
        <v>8.45</v>
      </c>
      <c r="E89" s="87" t="s">
        <v>113</v>
      </c>
      <c r="F89" s="55"/>
      <c r="G89" s="56">
        <f t="shared" si="0"/>
        <v>0</v>
      </c>
    </row>
    <row r="90" spans="1:7" s="45" customFormat="1" ht="15.75" customHeight="1">
      <c r="A90" s="164"/>
      <c r="B90" s="13">
        <v>10</v>
      </c>
      <c r="C90" s="73" t="s">
        <v>81</v>
      </c>
      <c r="D90" s="79">
        <v>8.45</v>
      </c>
      <c r="E90" s="87" t="s">
        <v>113</v>
      </c>
      <c r="F90" s="55"/>
      <c r="G90" s="56">
        <f t="shared" si="0"/>
        <v>0</v>
      </c>
    </row>
    <row r="91" spans="1:7" s="45" customFormat="1" ht="15.75" customHeight="1">
      <c r="A91" s="164"/>
      <c r="B91" s="13">
        <v>11</v>
      </c>
      <c r="C91" s="71" t="s">
        <v>81</v>
      </c>
      <c r="D91" s="79">
        <v>1.78</v>
      </c>
      <c r="E91" s="87" t="s">
        <v>113</v>
      </c>
      <c r="F91" s="55"/>
      <c r="G91" s="56">
        <f t="shared" si="0"/>
        <v>0</v>
      </c>
    </row>
    <row r="92" spans="1:7" s="45" customFormat="1" ht="21.75" customHeight="1">
      <c r="A92" s="164"/>
      <c r="B92" s="13">
        <v>12</v>
      </c>
      <c r="C92" s="72" t="s">
        <v>82</v>
      </c>
      <c r="D92" s="79">
        <v>45</v>
      </c>
      <c r="E92" s="87" t="s">
        <v>114</v>
      </c>
      <c r="F92" s="55"/>
      <c r="G92" s="56">
        <f t="shared" si="0"/>
        <v>0</v>
      </c>
    </row>
    <row r="93" spans="1:7" s="45" customFormat="1" ht="37.5" customHeight="1">
      <c r="A93" s="164"/>
      <c r="B93" s="13">
        <v>13</v>
      </c>
      <c r="C93" s="73" t="s">
        <v>83</v>
      </c>
      <c r="D93" s="79">
        <v>1.65</v>
      </c>
      <c r="E93" s="87" t="s">
        <v>113</v>
      </c>
      <c r="F93" s="55"/>
      <c r="G93" s="56">
        <f t="shared" si="0"/>
        <v>0</v>
      </c>
    </row>
    <row r="94" spans="1:7" s="45" customFormat="1" ht="30" customHeight="1">
      <c r="A94" s="164"/>
      <c r="B94" s="13">
        <v>14</v>
      </c>
      <c r="C94" s="73" t="s">
        <v>88</v>
      </c>
      <c r="D94" s="79">
        <v>8.36</v>
      </c>
      <c r="E94" s="87" t="s">
        <v>85</v>
      </c>
      <c r="F94" s="55"/>
      <c r="G94" s="56">
        <f t="shared" si="0"/>
        <v>0</v>
      </c>
    </row>
    <row r="95" spans="1:7" s="45" customFormat="1" ht="27" customHeight="1">
      <c r="A95" s="164"/>
      <c r="B95" s="62">
        <v>15</v>
      </c>
      <c r="C95" s="74" t="s">
        <v>89</v>
      </c>
      <c r="D95" s="79">
        <v>2.25</v>
      </c>
      <c r="E95" s="87" t="s">
        <v>85</v>
      </c>
      <c r="F95" s="55"/>
      <c r="G95" s="56">
        <f t="shared" si="0"/>
        <v>0</v>
      </c>
    </row>
    <row r="96" spans="1:7" s="45" customFormat="1" ht="24" customHeight="1">
      <c r="A96" s="164"/>
      <c r="B96" s="13">
        <v>16</v>
      </c>
      <c r="C96" s="68" t="s">
        <v>90</v>
      </c>
      <c r="D96" s="79">
        <v>1</v>
      </c>
      <c r="E96" s="87" t="s">
        <v>112</v>
      </c>
      <c r="F96" s="55"/>
      <c r="G96" s="56">
        <f t="shared" si="0"/>
        <v>0</v>
      </c>
    </row>
    <row r="97" spans="1:7" s="45" customFormat="1" ht="26.25" customHeight="1">
      <c r="A97" s="164"/>
      <c r="B97" s="13">
        <v>17</v>
      </c>
      <c r="C97" s="75" t="s">
        <v>91</v>
      </c>
      <c r="D97" s="80">
        <v>2.2</v>
      </c>
      <c r="E97" s="87" t="s">
        <v>85</v>
      </c>
      <c r="F97" s="55"/>
      <c r="G97" s="56">
        <f t="shared" si="0"/>
        <v>0</v>
      </c>
    </row>
    <row r="98" spans="1:7" s="45" customFormat="1" ht="24" customHeight="1">
      <c r="A98" s="164"/>
      <c r="B98" s="13">
        <v>18</v>
      </c>
      <c r="C98" s="75" t="s">
        <v>92</v>
      </c>
      <c r="D98" s="79">
        <v>136.56</v>
      </c>
      <c r="E98" s="87" t="s">
        <v>85</v>
      </c>
      <c r="F98" s="55"/>
      <c r="G98" s="56">
        <f t="shared" si="0"/>
        <v>0</v>
      </c>
    </row>
    <row r="99" spans="1:7" s="45" customFormat="1" ht="27.75" customHeight="1">
      <c r="A99" s="164"/>
      <c r="B99" s="13">
        <v>19</v>
      </c>
      <c r="C99" s="75" t="s">
        <v>93</v>
      </c>
      <c r="D99" s="79">
        <v>136.56</v>
      </c>
      <c r="E99" s="87" t="s">
        <v>85</v>
      </c>
      <c r="F99" s="55"/>
      <c r="G99" s="56">
        <f t="shared" si="0"/>
        <v>0</v>
      </c>
    </row>
    <row r="100" spans="1:7" s="45" customFormat="1" ht="39.75" customHeight="1">
      <c r="A100" s="164"/>
      <c r="B100" s="13">
        <v>20</v>
      </c>
      <c r="C100" s="75" t="s">
        <v>94</v>
      </c>
      <c r="D100" s="79">
        <v>28.03</v>
      </c>
      <c r="E100" s="87" t="s">
        <v>111</v>
      </c>
      <c r="F100" s="55"/>
      <c r="G100" s="56">
        <f t="shared" si="0"/>
        <v>0</v>
      </c>
    </row>
    <row r="101" spans="1:7" s="45" customFormat="1" ht="27.75" customHeight="1">
      <c r="A101" s="164"/>
      <c r="B101" s="13">
        <v>21</v>
      </c>
      <c r="C101" s="75" t="s">
        <v>95</v>
      </c>
      <c r="D101" s="79">
        <v>46</v>
      </c>
      <c r="E101" s="87" t="s">
        <v>111</v>
      </c>
      <c r="F101" s="55"/>
      <c r="G101" s="56">
        <f t="shared" si="0"/>
        <v>0</v>
      </c>
    </row>
    <row r="102" spans="1:7" s="45" customFormat="1" ht="39.75" customHeight="1">
      <c r="A102" s="164"/>
      <c r="B102" s="13">
        <v>22</v>
      </c>
      <c r="C102" s="75" t="s">
        <v>96</v>
      </c>
      <c r="D102" s="79">
        <v>1.5</v>
      </c>
      <c r="E102" s="87" t="s">
        <v>85</v>
      </c>
      <c r="F102" s="55"/>
      <c r="G102" s="56">
        <f t="shared" si="0"/>
        <v>0</v>
      </c>
    </row>
    <row r="103" spans="1:7" s="45" customFormat="1" ht="21" customHeight="1">
      <c r="A103" s="164"/>
      <c r="B103" s="13">
        <v>23</v>
      </c>
      <c r="C103" s="71" t="s">
        <v>97</v>
      </c>
      <c r="D103" s="79">
        <v>3.25</v>
      </c>
      <c r="E103" s="87" t="s">
        <v>85</v>
      </c>
      <c r="F103" s="55"/>
      <c r="G103" s="56">
        <f t="shared" si="0"/>
        <v>0</v>
      </c>
    </row>
    <row r="104" spans="1:7" s="45" customFormat="1" ht="15.75" customHeight="1">
      <c r="A104" s="164"/>
      <c r="B104" s="13">
        <v>24</v>
      </c>
      <c r="C104" s="71" t="s">
        <v>98</v>
      </c>
      <c r="D104" s="79">
        <v>3.25</v>
      </c>
      <c r="E104" s="87" t="s">
        <v>85</v>
      </c>
      <c r="F104" s="55"/>
      <c r="G104" s="56">
        <f t="shared" si="0"/>
        <v>0</v>
      </c>
    </row>
    <row r="105" spans="1:7" s="45" customFormat="1" ht="15.75" customHeight="1">
      <c r="A105" s="164"/>
      <c r="B105" s="13">
        <v>25</v>
      </c>
      <c r="C105" s="71" t="s">
        <v>99</v>
      </c>
      <c r="D105" s="79">
        <v>64.32</v>
      </c>
      <c r="E105" s="87" t="s">
        <v>85</v>
      </c>
      <c r="F105" s="55"/>
      <c r="G105" s="56">
        <f t="shared" si="0"/>
        <v>0</v>
      </c>
    </row>
    <row r="106" spans="1:7" s="45" customFormat="1" ht="36.75" customHeight="1">
      <c r="A106" s="164"/>
      <c r="B106" s="13">
        <v>26</v>
      </c>
      <c r="C106" s="75" t="s">
        <v>100</v>
      </c>
      <c r="D106" s="79">
        <v>5</v>
      </c>
      <c r="E106" s="87" t="s">
        <v>85</v>
      </c>
      <c r="F106" s="55"/>
      <c r="G106" s="56">
        <f t="shared" si="0"/>
        <v>0</v>
      </c>
    </row>
    <row r="107" spans="1:7" s="45" customFormat="1" ht="34.5" customHeight="1">
      <c r="A107" s="164"/>
      <c r="B107" s="13">
        <v>27</v>
      </c>
      <c r="C107" s="75" t="s">
        <v>101</v>
      </c>
      <c r="D107" s="79">
        <v>42</v>
      </c>
      <c r="E107" s="87" t="s">
        <v>85</v>
      </c>
      <c r="F107" s="55"/>
      <c r="G107" s="56">
        <f t="shared" si="0"/>
        <v>0</v>
      </c>
    </row>
    <row r="108" spans="1:7" s="45" customFormat="1" ht="39.75" customHeight="1">
      <c r="A108" s="164"/>
      <c r="B108" s="13">
        <v>28</v>
      </c>
      <c r="C108" s="75" t="s">
        <v>102</v>
      </c>
      <c r="D108" s="79">
        <v>10</v>
      </c>
      <c r="E108" s="87" t="s">
        <v>85</v>
      </c>
      <c r="F108" s="55"/>
      <c r="G108" s="56">
        <f t="shared" si="0"/>
        <v>0</v>
      </c>
    </row>
    <row r="109" spans="1:7" s="45" customFormat="1" ht="28.5" customHeight="1">
      <c r="A109" s="164"/>
      <c r="B109" s="13">
        <v>29</v>
      </c>
      <c r="C109" s="75" t="s">
        <v>103</v>
      </c>
      <c r="D109" s="79">
        <v>70</v>
      </c>
      <c r="E109" s="87" t="s">
        <v>112</v>
      </c>
      <c r="F109" s="55"/>
      <c r="G109" s="56">
        <f t="shared" si="0"/>
        <v>0</v>
      </c>
    </row>
    <row r="110" spans="1:7" s="45" customFormat="1" ht="29.25" customHeight="1">
      <c r="A110" s="164"/>
      <c r="B110" s="13">
        <v>30</v>
      </c>
      <c r="C110" s="75" t="s">
        <v>104</v>
      </c>
      <c r="D110" s="79">
        <v>136.56</v>
      </c>
      <c r="E110" s="87" t="s">
        <v>85</v>
      </c>
      <c r="F110" s="55"/>
      <c r="G110" s="56">
        <f t="shared" si="0"/>
        <v>0</v>
      </c>
    </row>
    <row r="111" spans="1:7" s="45" customFormat="1" ht="25.5" customHeight="1">
      <c r="A111" s="164"/>
      <c r="B111" s="13">
        <v>31</v>
      </c>
      <c r="C111" s="75" t="s">
        <v>105</v>
      </c>
      <c r="D111" s="79">
        <v>27.06</v>
      </c>
      <c r="E111" s="87" t="s">
        <v>85</v>
      </c>
      <c r="F111" s="55"/>
      <c r="G111" s="56">
        <f t="shared" si="0"/>
        <v>0</v>
      </c>
    </row>
    <row r="112" spans="1:7" s="45" customFormat="1" ht="37.5" customHeight="1">
      <c r="A112" s="164"/>
      <c r="B112" s="13">
        <v>32</v>
      </c>
      <c r="C112" s="75" t="s">
        <v>106</v>
      </c>
      <c r="D112" s="79">
        <v>25.72</v>
      </c>
      <c r="E112" s="87" t="s">
        <v>111</v>
      </c>
      <c r="F112" s="55"/>
      <c r="G112" s="56">
        <f t="shared" si="0"/>
        <v>0</v>
      </c>
    </row>
    <row r="113" spans="1:7" s="45" customFormat="1" ht="48.75" customHeight="1">
      <c r="A113" s="164"/>
      <c r="B113" s="13">
        <v>33</v>
      </c>
      <c r="C113" s="75" t="s">
        <v>107</v>
      </c>
      <c r="D113" s="79">
        <v>51.44</v>
      </c>
      <c r="E113" s="87" t="s">
        <v>111</v>
      </c>
      <c r="F113" s="55"/>
      <c r="G113" s="56">
        <f t="shared" si="0"/>
        <v>0</v>
      </c>
    </row>
    <row r="114" spans="1:7" s="45" customFormat="1" ht="39" customHeight="1">
      <c r="A114" s="164"/>
      <c r="B114" s="13">
        <v>34</v>
      </c>
      <c r="C114" s="75" t="s">
        <v>108</v>
      </c>
      <c r="D114" s="79">
        <v>6.71</v>
      </c>
      <c r="E114" s="87" t="s">
        <v>85</v>
      </c>
      <c r="F114" s="55"/>
      <c r="G114" s="56">
        <f t="shared" si="0"/>
        <v>0</v>
      </c>
    </row>
    <row r="115" spans="1:7" s="45" customFormat="1" ht="15.75" customHeight="1">
      <c r="A115" s="164"/>
      <c r="B115" s="13">
        <v>35</v>
      </c>
      <c r="C115" s="71" t="s">
        <v>109</v>
      </c>
      <c r="D115" s="88">
        <v>0.5</v>
      </c>
      <c r="E115" s="87" t="s">
        <v>5</v>
      </c>
      <c r="F115" s="55"/>
      <c r="G115" s="56">
        <f t="shared" si="0"/>
        <v>0</v>
      </c>
    </row>
    <row r="116" spans="1:7" s="45" customFormat="1" ht="15.75" customHeight="1">
      <c r="A116" s="164"/>
      <c r="B116" s="13">
        <v>36</v>
      </c>
      <c r="C116" s="71" t="s">
        <v>110</v>
      </c>
      <c r="D116" s="79">
        <v>65.68</v>
      </c>
      <c r="E116" s="87" t="s">
        <v>85</v>
      </c>
      <c r="F116" s="55"/>
      <c r="G116" s="56">
        <f t="shared" si="0"/>
        <v>0</v>
      </c>
    </row>
    <row r="117" spans="1:7" s="45" customFormat="1" ht="18" customHeight="1">
      <c r="A117" s="164"/>
      <c r="B117" s="160" t="s">
        <v>55</v>
      </c>
      <c r="C117" s="161"/>
      <c r="D117" s="161"/>
      <c r="E117" s="161"/>
      <c r="F117" s="162"/>
      <c r="G117" s="70">
        <f>SUM(G81:G116)</f>
        <v>0</v>
      </c>
    </row>
    <row r="118" spans="1:7" s="45" customFormat="1" ht="29.25" customHeight="1">
      <c r="A118" s="165"/>
      <c r="B118" s="13">
        <v>37</v>
      </c>
      <c r="C118" s="58" t="s">
        <v>56</v>
      </c>
      <c r="D118" s="14">
        <v>1</v>
      </c>
      <c r="E118" s="167">
        <f>D51/100</f>
        <v>0</v>
      </c>
      <c r="F118" s="168"/>
      <c r="G118" s="57">
        <f>ROUNDDOWN(G117*E118,2)</f>
        <v>0</v>
      </c>
    </row>
    <row r="119" spans="1:7" s="45" customFormat="1" ht="27" customHeight="1">
      <c r="A119" s="160" t="s">
        <v>57</v>
      </c>
      <c r="B119" s="161"/>
      <c r="C119" s="161"/>
      <c r="D119" s="161"/>
      <c r="E119" s="161"/>
      <c r="F119" s="162"/>
      <c r="G119" s="57">
        <f>G117+G118</f>
        <v>0</v>
      </c>
    </row>
    <row r="121" spans="2:3" ht="15">
      <c r="B121" s="85"/>
      <c r="C121" s="8"/>
    </row>
    <row r="122" spans="1:7" ht="18.75" customHeight="1">
      <c r="A122" s="169"/>
      <c r="B122" s="169"/>
      <c r="C122" s="169"/>
      <c r="D122" s="169"/>
      <c r="E122" s="169"/>
      <c r="F122" s="169"/>
      <c r="G122" s="169"/>
    </row>
    <row r="123" spans="1:7" ht="15">
      <c r="A123" s="170" t="s">
        <v>52</v>
      </c>
      <c r="B123" s="170"/>
      <c r="C123" s="170"/>
      <c r="D123" s="170"/>
      <c r="E123" s="170"/>
      <c r="F123" s="170"/>
      <c r="G123" s="170"/>
    </row>
    <row r="124" spans="1:7" ht="18.75" customHeight="1">
      <c r="A124" s="171"/>
      <c r="B124" s="171"/>
      <c r="C124" s="171"/>
      <c r="D124" s="171"/>
      <c r="E124" s="171"/>
      <c r="F124" s="171"/>
      <c r="G124" s="171"/>
    </row>
    <row r="125" spans="1:7" ht="15">
      <c r="A125" s="172" t="s">
        <v>116</v>
      </c>
      <c r="B125" s="172"/>
      <c r="C125" s="172"/>
      <c r="D125" s="172"/>
      <c r="E125" s="172"/>
      <c r="F125" s="172"/>
      <c r="G125" s="172"/>
    </row>
    <row r="126" spans="1:7" ht="15">
      <c r="A126" s="159" t="s">
        <v>117</v>
      </c>
      <c r="B126" s="159"/>
      <c r="C126" s="159"/>
      <c r="D126" s="159"/>
      <c r="E126" s="159"/>
      <c r="F126" s="159"/>
      <c r="G126" s="159"/>
    </row>
    <row r="127" ht="16.5" customHeight="1"/>
    <row r="128" spans="1:7" ht="15">
      <c r="A128" s="166" t="s">
        <v>124</v>
      </c>
      <c r="B128" s="166"/>
      <c r="C128" s="166"/>
      <c r="D128" s="166"/>
      <c r="E128" s="166"/>
      <c r="F128" s="166"/>
      <c r="G128" s="166"/>
    </row>
    <row r="129" spans="1:7" ht="31.5" customHeight="1">
      <c r="A129" s="166"/>
      <c r="B129" s="166"/>
      <c r="C129" s="166"/>
      <c r="D129" s="166"/>
      <c r="E129" s="166"/>
      <c r="F129" s="166"/>
      <c r="G129" s="166"/>
    </row>
    <row r="130" spans="1:7" ht="15">
      <c r="A130" s="166"/>
      <c r="B130" s="166"/>
      <c r="C130" s="166"/>
      <c r="D130" s="166"/>
      <c r="E130" s="166"/>
      <c r="F130" s="166"/>
      <c r="G130" s="166"/>
    </row>
  </sheetData>
  <sheetProtection password="DE77" sheet="1"/>
  <mergeCells count="76">
    <mergeCell ref="A126:G126"/>
    <mergeCell ref="B117:F117"/>
    <mergeCell ref="A81:A118"/>
    <mergeCell ref="A128:G130"/>
    <mergeCell ref="E118:F118"/>
    <mergeCell ref="A119:F119"/>
    <mergeCell ref="A122:G122"/>
    <mergeCell ref="A123:G123"/>
    <mergeCell ref="A124:G124"/>
    <mergeCell ref="A125:G125"/>
    <mergeCell ref="A60:G60"/>
    <mergeCell ref="A68:G68"/>
    <mergeCell ref="A73:G73"/>
    <mergeCell ref="A75:G77"/>
    <mergeCell ref="A79:G79"/>
    <mergeCell ref="G46:G50"/>
    <mergeCell ref="A51:C51"/>
    <mergeCell ref="F51:G51"/>
    <mergeCell ref="A53:G54"/>
    <mergeCell ref="A57:B57"/>
    <mergeCell ref="A58:B58"/>
    <mergeCell ref="A44:C44"/>
    <mergeCell ref="D44:E44"/>
    <mergeCell ref="A45:C45"/>
    <mergeCell ref="D45:E45"/>
    <mergeCell ref="A46:B50"/>
    <mergeCell ref="F46:F50"/>
    <mergeCell ref="A41:C41"/>
    <mergeCell ref="D41:E41"/>
    <mergeCell ref="A42:C42"/>
    <mergeCell ref="D42:E42"/>
    <mergeCell ref="A43:C43"/>
    <mergeCell ref="D43:E43"/>
    <mergeCell ref="A34:G34"/>
    <mergeCell ref="A35:G35"/>
    <mergeCell ref="A37:G37"/>
    <mergeCell ref="A38:G38"/>
    <mergeCell ref="A40:C40"/>
    <mergeCell ref="D40:E40"/>
    <mergeCell ref="A24:G24"/>
    <mergeCell ref="A25:G25"/>
    <mergeCell ref="A28:G28"/>
    <mergeCell ref="A30:G30"/>
    <mergeCell ref="A31:G31"/>
    <mergeCell ref="A33:G33"/>
    <mergeCell ref="C16:G16"/>
    <mergeCell ref="A18:G18"/>
    <mergeCell ref="A19:G19"/>
    <mergeCell ref="A20:G20"/>
    <mergeCell ref="A22:G22"/>
    <mergeCell ref="A23:G23"/>
    <mergeCell ref="C12:G12"/>
    <mergeCell ref="A13:G13"/>
    <mergeCell ref="A14:B14"/>
    <mergeCell ref="C14:G14"/>
    <mergeCell ref="A15:B15"/>
    <mergeCell ref="C15:G15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2:G2"/>
    <mergeCell ref="A3:B3"/>
    <mergeCell ref="C3:G3"/>
    <mergeCell ref="A4:B4"/>
    <mergeCell ref="C4:G4"/>
    <mergeCell ref="A5:B5"/>
    <mergeCell ref="C5:G5"/>
  </mergeCells>
  <conditionalFormatting sqref="D51">
    <cfRule type="cellIs" priority="5" dxfId="13" operator="equal" stopIfTrue="1">
      <formula>0</formula>
    </cfRule>
    <cfRule type="cellIs" priority="6" dxfId="0" operator="equal" stopIfTrue="1">
      <formula>"FORA DO LIMITE !"</formula>
    </cfRule>
  </conditionalFormatting>
  <conditionalFormatting sqref="D46 D48">
    <cfRule type="cellIs" priority="4" dxfId="0" operator="equal" stopIfTrue="1">
      <formula>"ERRO"</formula>
    </cfRule>
  </conditionalFormatting>
  <conditionalFormatting sqref="D47 D50 D52">
    <cfRule type="cellIs" priority="3" dxfId="14" operator="equal" stopIfTrue="1">
      <formula>"ERRO"</formula>
    </cfRule>
  </conditionalFormatting>
  <conditionalFormatting sqref="A57:A59">
    <cfRule type="cellIs" priority="1" dxfId="15" operator="equal" stopIfTrue="1">
      <formula>0</formula>
    </cfRule>
    <cfRule type="cellIs" priority="2" dxfId="16" operator="equal" stopIfTrue="1">
      <formula>"FORA DO LIMITE !"</formula>
    </cfRule>
  </conditionalFormatting>
  <dataValidations count="3">
    <dataValidation type="decimal" allowBlank="1" showInputMessage="1" showErrorMessage="1" sqref="E71">
      <formula1>0</formula1>
      <formula2>0.05</formula2>
    </dataValidation>
    <dataValidation type="decimal" allowBlank="1" showInputMessage="1" showErrorMessage="1" sqref="G69:G70">
      <formula1>0</formula1>
      <formula2>1</formula2>
    </dataValidation>
    <dataValidation type="decimal" operator="lessThanOrEqual" allowBlank="1" showInputMessage="1" showErrorMessage="1" errorTitle="PERCENTUAL ACIMA DO PERMITIDO" error="OBSERVAR O PERCENTUAL MÁXIMO PERMITIDO" sqref="D41:E45">
      <formula1>G41</formula1>
    </dataValidation>
  </dataValidations>
  <printOptions horizontalCentered="1"/>
  <pageMargins left="0.15748031496062992" right="0.15748031496062992" top="1.0236220472440944" bottom="0.51" header="0.2362204724409449" footer="0.2755905511811024"/>
  <pageSetup horizontalDpi="600" verticalDpi="600" orientation="portrait" paperSize="9" scale="90" r:id="rId4"/>
  <headerFooter>
    <oddHeader>&amp;C&amp;G</oddHeader>
    <oddFooter>&amp;RPágina &amp;P de &amp;N</oddFooter>
  </headerFooter>
  <rowBreaks count="1" manualBreakCount="1">
    <brk id="31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0"/>
  <sheetViews>
    <sheetView showGridLines="0" workbookViewId="0" topLeftCell="A1">
      <selection activeCell="C85" sqref="C85"/>
    </sheetView>
  </sheetViews>
  <sheetFormatPr defaultColWidth="9.140625" defaultRowHeight="15"/>
  <cols>
    <col min="1" max="1" width="6.8515625" style="8" customWidth="1"/>
    <col min="2" max="2" width="7.57421875" style="8" customWidth="1"/>
    <col min="3" max="3" width="44.57421875" style="9" customWidth="1"/>
    <col min="4" max="5" width="10.7109375" style="8" customWidth="1"/>
    <col min="6" max="7" width="11.7109375" style="8" customWidth="1"/>
    <col min="8" max="16384" width="9.140625" style="8" customWidth="1"/>
  </cols>
  <sheetData>
    <row r="1" ht="15.75" thickBot="1"/>
    <row r="2" spans="1:7" ht="46.5" customHeight="1" thickBot="1">
      <c r="A2" s="93" t="s">
        <v>120</v>
      </c>
      <c r="B2" s="94"/>
      <c r="C2" s="94"/>
      <c r="D2" s="94"/>
      <c r="E2" s="94"/>
      <c r="F2" s="94"/>
      <c r="G2" s="95"/>
    </row>
    <row r="3" spans="1:7" ht="17.25" customHeight="1">
      <c r="A3" s="96" t="s">
        <v>16</v>
      </c>
      <c r="B3" s="96"/>
      <c r="C3" s="97"/>
      <c r="D3" s="97"/>
      <c r="E3" s="97"/>
      <c r="F3" s="97"/>
      <c r="G3" s="97"/>
    </row>
    <row r="4" spans="1:7" ht="17.25" customHeight="1">
      <c r="A4" s="96" t="s">
        <v>17</v>
      </c>
      <c r="B4" s="96"/>
      <c r="C4" s="97"/>
      <c r="D4" s="97"/>
      <c r="E4" s="97"/>
      <c r="F4" s="97"/>
      <c r="G4" s="97"/>
    </row>
    <row r="5" spans="1:7" ht="17.25" customHeight="1">
      <c r="A5" s="96" t="s">
        <v>18</v>
      </c>
      <c r="B5" s="96"/>
      <c r="C5" s="97"/>
      <c r="D5" s="97"/>
      <c r="E5" s="97"/>
      <c r="F5" s="97"/>
      <c r="G5" s="97"/>
    </row>
    <row r="6" spans="1:7" ht="17.25" customHeight="1">
      <c r="A6" s="96" t="s">
        <v>49</v>
      </c>
      <c r="B6" s="96"/>
      <c r="C6" s="98"/>
      <c r="D6" s="99"/>
      <c r="E6" s="99"/>
      <c r="F6" s="99"/>
      <c r="G6" s="100"/>
    </row>
    <row r="7" spans="1:7" ht="17.25" customHeight="1">
      <c r="A7" s="101" t="s">
        <v>66</v>
      </c>
      <c r="B7" s="102"/>
      <c r="C7" s="98"/>
      <c r="D7" s="99"/>
      <c r="E7" s="99"/>
      <c r="F7" s="99"/>
      <c r="G7" s="100"/>
    </row>
    <row r="8" spans="1:7" ht="17.25" customHeight="1">
      <c r="A8" s="96" t="s">
        <v>19</v>
      </c>
      <c r="B8" s="96"/>
      <c r="C8" s="103"/>
      <c r="D8" s="104"/>
      <c r="E8" s="104"/>
      <c r="F8" s="104"/>
      <c r="G8" s="105"/>
    </row>
    <row r="9" spans="1:7" ht="17.25" customHeight="1">
      <c r="A9" s="96" t="s">
        <v>20</v>
      </c>
      <c r="B9" s="96"/>
      <c r="C9" s="103"/>
      <c r="D9" s="104"/>
      <c r="E9" s="104"/>
      <c r="F9" s="104"/>
      <c r="G9" s="105"/>
    </row>
    <row r="10" spans="1:7" ht="17.25" customHeight="1">
      <c r="A10" s="96" t="s">
        <v>21</v>
      </c>
      <c r="B10" s="96"/>
      <c r="C10" s="103"/>
      <c r="D10" s="104"/>
      <c r="E10" s="104"/>
      <c r="F10" s="104"/>
      <c r="G10" s="105"/>
    </row>
    <row r="11" spans="1:7" ht="17.25" customHeight="1">
      <c r="A11" s="96" t="s">
        <v>22</v>
      </c>
      <c r="B11" s="96"/>
      <c r="C11" s="103"/>
      <c r="D11" s="104"/>
      <c r="E11" s="104"/>
      <c r="F11" s="104"/>
      <c r="G11" s="105"/>
    </row>
    <row r="12" spans="1:7" ht="17.25" customHeight="1">
      <c r="A12" s="92" t="s">
        <v>23</v>
      </c>
      <c r="B12" s="92"/>
      <c r="C12" s="103"/>
      <c r="D12" s="104"/>
      <c r="E12" s="104"/>
      <c r="F12" s="104"/>
      <c r="G12" s="105"/>
    </row>
    <row r="13" spans="1:7" ht="17.25" customHeight="1">
      <c r="A13" s="106" t="s">
        <v>50</v>
      </c>
      <c r="B13" s="107"/>
      <c r="C13" s="107"/>
      <c r="D13" s="107"/>
      <c r="E13" s="107"/>
      <c r="F13" s="107"/>
      <c r="G13" s="108"/>
    </row>
    <row r="14" spans="1:7" ht="17.25" customHeight="1">
      <c r="A14" s="96" t="s">
        <v>53</v>
      </c>
      <c r="B14" s="96"/>
      <c r="C14" s="103"/>
      <c r="D14" s="104"/>
      <c r="E14" s="104"/>
      <c r="F14" s="104"/>
      <c r="G14" s="105"/>
    </row>
    <row r="15" spans="1:7" ht="17.25" customHeight="1">
      <c r="A15" s="96" t="s">
        <v>54</v>
      </c>
      <c r="B15" s="96"/>
      <c r="C15" s="103"/>
      <c r="D15" s="104"/>
      <c r="E15" s="104"/>
      <c r="F15" s="104"/>
      <c r="G15" s="105"/>
    </row>
    <row r="16" spans="1:7" ht="17.25" customHeight="1">
      <c r="A16" s="92" t="s">
        <v>65</v>
      </c>
      <c r="B16" s="92"/>
      <c r="C16" s="103"/>
      <c r="D16" s="104"/>
      <c r="E16" s="104"/>
      <c r="F16" s="104"/>
      <c r="G16" s="105"/>
    </row>
    <row r="17" spans="1:7" s="10" customFormat="1" ht="15">
      <c r="A17" s="11"/>
      <c r="B17" s="11"/>
      <c r="C17" s="12"/>
      <c r="D17" s="12"/>
      <c r="E17" s="12"/>
      <c r="F17" s="12"/>
      <c r="G17" s="12"/>
    </row>
    <row r="18" spans="1:7" s="85" customFormat="1" ht="15">
      <c r="A18" s="109" t="s">
        <v>39</v>
      </c>
      <c r="B18" s="109"/>
      <c r="C18" s="109"/>
      <c r="D18" s="109"/>
      <c r="E18" s="109"/>
      <c r="F18" s="109"/>
      <c r="G18" s="109"/>
    </row>
    <row r="19" spans="1:7" s="85" customFormat="1" ht="15" customHeight="1">
      <c r="A19" s="109" t="s">
        <v>40</v>
      </c>
      <c r="B19" s="109"/>
      <c r="C19" s="109"/>
      <c r="D19" s="109"/>
      <c r="E19" s="109"/>
      <c r="F19" s="109"/>
      <c r="G19" s="109"/>
    </row>
    <row r="20" spans="1:7" s="85" customFormat="1" ht="15" customHeight="1">
      <c r="A20" s="110" t="s">
        <v>125</v>
      </c>
      <c r="B20" s="110"/>
      <c r="C20" s="110"/>
      <c r="D20" s="110"/>
      <c r="E20" s="110"/>
      <c r="F20" s="110"/>
      <c r="G20" s="110"/>
    </row>
    <row r="21" s="85" customFormat="1" ht="9" customHeight="1">
      <c r="A21" s="89"/>
    </row>
    <row r="22" spans="1:7" s="9" customFormat="1" ht="15" customHeight="1">
      <c r="A22" s="111" t="s">
        <v>41</v>
      </c>
      <c r="B22" s="111"/>
      <c r="C22" s="111"/>
      <c r="D22" s="111"/>
      <c r="E22" s="111"/>
      <c r="F22" s="111"/>
      <c r="G22" s="111"/>
    </row>
    <row r="23" spans="1:7" s="9" customFormat="1" ht="63.75" customHeight="1">
      <c r="A23" s="110" t="s">
        <v>48</v>
      </c>
      <c r="B23" s="110"/>
      <c r="C23" s="110"/>
      <c r="D23" s="110"/>
      <c r="E23" s="110"/>
      <c r="F23" s="110"/>
      <c r="G23" s="110"/>
    </row>
    <row r="24" spans="1:7" s="9" customFormat="1" ht="79.5" customHeight="1">
      <c r="A24" s="110" t="s">
        <v>42</v>
      </c>
      <c r="B24" s="110"/>
      <c r="C24" s="110"/>
      <c r="D24" s="110"/>
      <c r="E24" s="110"/>
      <c r="F24" s="110"/>
      <c r="G24" s="110"/>
    </row>
    <row r="25" spans="1:7" s="9" customFormat="1" ht="15" customHeight="1">
      <c r="A25" s="112" t="s">
        <v>43</v>
      </c>
      <c r="B25" s="112"/>
      <c r="C25" s="112"/>
      <c r="D25" s="112"/>
      <c r="E25" s="112"/>
      <c r="F25" s="112"/>
      <c r="G25" s="112"/>
    </row>
    <row r="26" spans="1:3" ht="6.75" customHeight="1">
      <c r="A26" s="15"/>
      <c r="C26" s="8"/>
    </row>
    <row r="27" spans="1:7" ht="15">
      <c r="A27" s="90" t="s">
        <v>44</v>
      </c>
      <c r="B27" s="90"/>
      <c r="C27" s="90"/>
      <c r="D27" s="90"/>
      <c r="E27" s="90"/>
      <c r="F27" s="90"/>
      <c r="G27" s="90"/>
    </row>
    <row r="28" spans="1:7" ht="65.25" customHeight="1">
      <c r="A28" s="110" t="s">
        <v>45</v>
      </c>
      <c r="B28" s="110"/>
      <c r="C28" s="110"/>
      <c r="D28" s="110"/>
      <c r="E28" s="110"/>
      <c r="F28" s="110"/>
      <c r="G28" s="110"/>
    </row>
    <row r="29" spans="1:3" ht="7.5" customHeight="1">
      <c r="A29" s="15"/>
      <c r="C29" s="8"/>
    </row>
    <row r="30" spans="1:7" ht="15" customHeight="1">
      <c r="A30" s="113" t="s">
        <v>46</v>
      </c>
      <c r="B30" s="113"/>
      <c r="C30" s="113"/>
      <c r="D30" s="113"/>
      <c r="E30" s="113"/>
      <c r="F30" s="113"/>
      <c r="G30" s="113"/>
    </row>
    <row r="31" spans="1:7" ht="41.25" customHeight="1">
      <c r="A31" s="112" t="s">
        <v>47</v>
      </c>
      <c r="B31" s="112"/>
      <c r="C31" s="112"/>
      <c r="D31" s="112"/>
      <c r="E31" s="112"/>
      <c r="F31" s="112"/>
      <c r="G31" s="112"/>
    </row>
    <row r="32" spans="1:7" s="10" customFormat="1" ht="4.5" customHeight="1">
      <c r="A32" s="11"/>
      <c r="B32" s="11"/>
      <c r="C32" s="12"/>
      <c r="D32" s="12"/>
      <c r="E32" s="12"/>
      <c r="F32" s="12"/>
      <c r="G32" s="12"/>
    </row>
    <row r="33" spans="1:7" ht="19.5" customHeight="1">
      <c r="A33" s="114" t="s">
        <v>59</v>
      </c>
      <c r="B33" s="115"/>
      <c r="C33" s="115"/>
      <c r="D33" s="115"/>
      <c r="E33" s="115"/>
      <c r="F33" s="115"/>
      <c r="G33" s="116"/>
    </row>
    <row r="34" spans="1:7" ht="19.5" customHeight="1">
      <c r="A34" s="117" t="s">
        <v>13</v>
      </c>
      <c r="B34" s="117"/>
      <c r="C34" s="117"/>
      <c r="D34" s="117"/>
      <c r="E34" s="117"/>
      <c r="F34" s="117"/>
      <c r="G34" s="117"/>
    </row>
    <row r="35" spans="1:7" ht="85.5" customHeight="1">
      <c r="A35" s="118" t="s">
        <v>58</v>
      </c>
      <c r="B35" s="119"/>
      <c r="C35" s="119"/>
      <c r="D35" s="119"/>
      <c r="E35" s="119"/>
      <c r="F35" s="119"/>
      <c r="G35" s="120"/>
    </row>
    <row r="36" spans="1:7" ht="4.5" customHeight="1">
      <c r="A36" s="1"/>
      <c r="B36" s="1"/>
      <c r="C36" s="1"/>
      <c r="D36" s="1"/>
      <c r="E36" s="1"/>
      <c r="F36" s="1"/>
      <c r="G36" s="1"/>
    </row>
    <row r="37" spans="1:7" ht="19.5" customHeight="1">
      <c r="A37" s="121" t="s">
        <v>3</v>
      </c>
      <c r="B37" s="121"/>
      <c r="C37" s="121"/>
      <c r="D37" s="121"/>
      <c r="E37" s="121"/>
      <c r="F37" s="121"/>
      <c r="G37" s="121"/>
    </row>
    <row r="38" spans="1:7" ht="49.5" customHeight="1">
      <c r="A38" s="122" t="s">
        <v>115</v>
      </c>
      <c r="B38" s="122"/>
      <c r="C38" s="122"/>
      <c r="D38" s="122"/>
      <c r="E38" s="122"/>
      <c r="F38" s="122"/>
      <c r="G38" s="122"/>
    </row>
    <row r="39" spans="1:7" ht="4.5" customHeight="1">
      <c r="A39" s="1"/>
      <c r="B39" s="1"/>
      <c r="C39" s="1"/>
      <c r="D39" s="1"/>
      <c r="E39" s="1"/>
      <c r="F39" s="1"/>
      <c r="G39" s="1"/>
    </row>
    <row r="40" spans="1:7" ht="30" customHeight="1">
      <c r="A40" s="123" t="s">
        <v>31</v>
      </c>
      <c r="B40" s="124"/>
      <c r="C40" s="125"/>
      <c r="D40" s="126" t="s">
        <v>2</v>
      </c>
      <c r="E40" s="127"/>
      <c r="F40" s="31" t="s">
        <v>0</v>
      </c>
      <c r="G40" s="31" t="s">
        <v>1</v>
      </c>
    </row>
    <row r="41" spans="1:7" ht="15">
      <c r="A41" s="131" t="s">
        <v>60</v>
      </c>
      <c r="B41" s="131"/>
      <c r="C41" s="131"/>
      <c r="D41" s="132"/>
      <c r="E41" s="133"/>
      <c r="F41" s="32" t="s">
        <v>119</v>
      </c>
      <c r="G41" s="33">
        <v>5.5</v>
      </c>
    </row>
    <row r="42" spans="1:7" ht="15">
      <c r="A42" s="131" t="s">
        <v>32</v>
      </c>
      <c r="B42" s="131"/>
      <c r="C42" s="131"/>
      <c r="D42" s="132"/>
      <c r="E42" s="133"/>
      <c r="F42" s="32" t="s">
        <v>119</v>
      </c>
      <c r="G42" s="33">
        <v>1</v>
      </c>
    </row>
    <row r="43" spans="1:7" ht="15">
      <c r="A43" s="131" t="s">
        <v>33</v>
      </c>
      <c r="B43" s="131"/>
      <c r="C43" s="131"/>
      <c r="D43" s="132"/>
      <c r="E43" s="133"/>
      <c r="F43" s="34" t="s">
        <v>119</v>
      </c>
      <c r="G43" s="35">
        <v>1.27</v>
      </c>
    </row>
    <row r="44" spans="1:7" ht="15">
      <c r="A44" s="131" t="s">
        <v>61</v>
      </c>
      <c r="B44" s="131"/>
      <c r="C44" s="131"/>
      <c r="D44" s="132"/>
      <c r="E44" s="133"/>
      <c r="F44" s="34" t="s">
        <v>119</v>
      </c>
      <c r="G44" s="35">
        <v>1.39</v>
      </c>
    </row>
    <row r="45" spans="1:7" ht="15">
      <c r="A45" s="131" t="s">
        <v>34</v>
      </c>
      <c r="B45" s="131"/>
      <c r="C45" s="131"/>
      <c r="D45" s="136"/>
      <c r="E45" s="137"/>
      <c r="F45" s="32" t="s">
        <v>119</v>
      </c>
      <c r="G45" s="33">
        <v>8.96</v>
      </c>
    </row>
    <row r="46" spans="1:7" ht="15">
      <c r="A46" s="138" t="s">
        <v>62</v>
      </c>
      <c r="B46" s="139"/>
      <c r="C46" s="36" t="s">
        <v>35</v>
      </c>
      <c r="D46" s="37">
        <v>0.65</v>
      </c>
      <c r="E46" s="38" t="s">
        <v>5</v>
      </c>
      <c r="F46" s="128" t="s">
        <v>119</v>
      </c>
      <c r="G46" s="128">
        <v>0.1165</v>
      </c>
    </row>
    <row r="47" spans="1:7" ht="15">
      <c r="A47" s="140"/>
      <c r="B47" s="141"/>
      <c r="C47" s="36" t="s">
        <v>36</v>
      </c>
      <c r="D47" s="37">
        <v>3</v>
      </c>
      <c r="E47" s="38" t="s">
        <v>5</v>
      </c>
      <c r="F47" s="129"/>
      <c r="G47" s="129"/>
    </row>
    <row r="48" spans="1:7" ht="15">
      <c r="A48" s="140"/>
      <c r="B48" s="141"/>
      <c r="C48" s="36" t="s">
        <v>37</v>
      </c>
      <c r="D48" s="25">
        <v>3.5</v>
      </c>
      <c r="E48" s="59" t="s">
        <v>70</v>
      </c>
      <c r="F48" s="129"/>
      <c r="G48" s="129"/>
    </row>
    <row r="49" spans="1:7" ht="15">
      <c r="A49" s="140"/>
      <c r="B49" s="141"/>
      <c r="C49" s="36" t="s">
        <v>64</v>
      </c>
      <c r="D49" s="39">
        <v>4.5</v>
      </c>
      <c r="E49" s="40" t="s">
        <v>5</v>
      </c>
      <c r="F49" s="129"/>
      <c r="G49" s="129"/>
    </row>
    <row r="50" spans="1:7" s="10" customFormat="1" ht="15">
      <c r="A50" s="142"/>
      <c r="B50" s="143"/>
      <c r="C50" s="41" t="s">
        <v>6</v>
      </c>
      <c r="D50" s="26">
        <f>IF(D49="","",SUM(D46:D49))</f>
        <v>11.65</v>
      </c>
      <c r="E50" s="38" t="s">
        <v>5</v>
      </c>
      <c r="F50" s="130"/>
      <c r="G50" s="130"/>
    </row>
    <row r="51" spans="1:7" s="10" customFormat="1" ht="31.5" customHeight="1">
      <c r="A51" s="151" t="s">
        <v>4</v>
      </c>
      <c r="B51" s="152"/>
      <c r="C51" s="153"/>
      <c r="D51" s="30">
        <f>IF(OR(D48="",D41="",D42="",D43="",D44="",D45=""),0,IF(A57="FORA DO LIMITE !","",ROUND((((1+D41/100+D42/100+D43/100)*(1+D44/100)*(1+D45/100)/(1-(D50/100)))-1)*100,2)))</f>
        <v>0</v>
      </c>
      <c r="E51" s="42" t="s">
        <v>5</v>
      </c>
      <c r="F51" s="154" t="s">
        <v>123</v>
      </c>
      <c r="G51" s="155"/>
    </row>
    <row r="52" spans="1:7" s="10" customFormat="1" ht="4.5" customHeight="1">
      <c r="A52" s="18"/>
      <c r="B52" s="18"/>
      <c r="C52" s="18"/>
      <c r="D52" s="3"/>
      <c r="E52" s="24"/>
      <c r="F52" s="19"/>
      <c r="G52" s="19"/>
    </row>
    <row r="53" spans="1:7" s="10" customFormat="1" ht="12" customHeight="1">
      <c r="A53" s="156" t="s">
        <v>14</v>
      </c>
      <c r="B53" s="156"/>
      <c r="C53" s="156"/>
      <c r="D53" s="156"/>
      <c r="E53" s="156"/>
      <c r="F53" s="156"/>
      <c r="G53" s="156"/>
    </row>
    <row r="54" spans="1:7" s="10" customFormat="1" ht="12" customHeight="1">
      <c r="A54" s="156"/>
      <c r="B54" s="156"/>
      <c r="C54" s="156"/>
      <c r="D54" s="156"/>
      <c r="E54" s="156"/>
      <c r="F54" s="156"/>
      <c r="G54" s="156"/>
    </row>
    <row r="55" spans="1:7" s="10" customFormat="1" ht="9" customHeight="1">
      <c r="A55" s="22"/>
      <c r="B55" s="22"/>
      <c r="C55" s="22"/>
      <c r="D55" s="22"/>
      <c r="E55" s="22"/>
      <c r="F55" s="27"/>
      <c r="G55" s="28"/>
    </row>
    <row r="56" spans="1:7" s="10" customFormat="1" ht="15">
      <c r="A56" s="20" t="s">
        <v>10</v>
      </c>
      <c r="B56" s="46"/>
      <c r="C56" s="47"/>
      <c r="D56" s="47"/>
      <c r="E56" s="47"/>
      <c r="F56" s="48"/>
      <c r="G56" s="47"/>
    </row>
    <row r="57" spans="1:7" ht="22.5" customHeight="1">
      <c r="A57" s="157">
        <f>IF(OR(D48="",D41="",D42="",D43="",D44="",D45=""),0,IF(OR(ROUND((((1+D41/100+D42/100+D43/100)*(1+D44/100)*(1+D45/100)/(1-((D50-D49)/100)))-1)*100,2)&gt;25,ROUND((((1+D41/100+D42/100+D43/100)*(1+D44/100)*(1+D45/100)/(1-((D50-D49)/100)))-1)*100,2)&lt;20.34),"FORA DO LIMITE!",ROUND((((1+D41/100+D42/100+D43/100)*(1+D44/100)*(1+D45/100)/(1-((D50-D49)/100)))-1)*100,2)))</f>
        <v>0</v>
      </c>
      <c r="B57" s="158"/>
      <c r="C57" s="2" t="s">
        <v>67</v>
      </c>
      <c r="D57" s="43"/>
      <c r="E57" s="44"/>
      <c r="F57" s="48"/>
      <c r="G57" s="47"/>
    </row>
    <row r="58" spans="1:7" ht="15">
      <c r="A58" s="134">
        <f>((((1+D41/100+D42/100+D43/100)*(1+D44/100)*(1+D45/100)/(1-((D50-D49)/100)))-1)*100)</f>
        <v>7.700592353257951</v>
      </c>
      <c r="B58" s="135"/>
      <c r="C58" s="2" t="s">
        <v>15</v>
      </c>
      <c r="D58" s="43"/>
      <c r="E58" s="45"/>
      <c r="F58" s="48"/>
      <c r="G58" s="47"/>
    </row>
    <row r="59" spans="1:7" ht="4.5" customHeight="1">
      <c r="A59" s="49"/>
      <c r="B59" s="49"/>
      <c r="C59" s="2"/>
      <c r="D59" s="43"/>
      <c r="E59" s="45"/>
      <c r="F59" s="48"/>
      <c r="G59" s="47"/>
    </row>
    <row r="60" spans="1:7" ht="75.75" customHeight="1">
      <c r="A60" s="144" t="s">
        <v>69</v>
      </c>
      <c r="B60" s="144"/>
      <c r="C60" s="144"/>
      <c r="D60" s="144"/>
      <c r="E60" s="144"/>
      <c r="F60" s="144"/>
      <c r="G60" s="144"/>
    </row>
    <row r="61" spans="1:7" ht="4.5" customHeight="1">
      <c r="A61" s="91"/>
      <c r="B61" s="91"/>
      <c r="C61" s="91"/>
      <c r="D61" s="91"/>
      <c r="E61" s="91"/>
      <c r="F61" s="91"/>
      <c r="G61" s="91"/>
    </row>
    <row r="62" spans="1:7" ht="15">
      <c r="A62" s="23" t="s">
        <v>38</v>
      </c>
      <c r="B62" s="23"/>
      <c r="C62" s="23"/>
      <c r="D62" s="23"/>
      <c r="E62" s="23"/>
      <c r="F62" s="4"/>
      <c r="G62" s="47"/>
    </row>
    <row r="63" spans="1:7" ht="4.5" customHeight="1">
      <c r="A63" s="15"/>
      <c r="B63" s="45"/>
      <c r="C63" s="45"/>
      <c r="D63" s="45"/>
      <c r="E63" s="45"/>
      <c r="F63" s="45"/>
      <c r="G63" s="45"/>
    </row>
    <row r="64" spans="1:7" ht="15">
      <c r="A64" s="16" t="s">
        <v>72</v>
      </c>
      <c r="B64" s="16"/>
      <c r="C64" s="16"/>
      <c r="D64" s="16"/>
      <c r="E64" s="16"/>
      <c r="G64" s="61">
        <f>D51/100</f>
        <v>0</v>
      </c>
    </row>
    <row r="65" spans="1:7" ht="4.5" customHeight="1">
      <c r="A65" s="17"/>
      <c r="B65" s="50"/>
      <c r="C65" s="50"/>
      <c r="D65" s="50"/>
      <c r="E65" s="50"/>
      <c r="F65" s="51"/>
      <c r="G65" s="50"/>
    </row>
    <row r="66" spans="1:7" ht="15">
      <c r="A66" s="16" t="s">
        <v>71</v>
      </c>
      <c r="B66" s="16"/>
      <c r="C66" s="16"/>
      <c r="D66" s="16"/>
      <c r="E66" s="60"/>
      <c r="F66" s="52"/>
      <c r="G66" s="61">
        <f>A58/100</f>
        <v>0.07700592353257951</v>
      </c>
    </row>
    <row r="67" spans="1:7" ht="4.5" customHeight="1">
      <c r="A67" s="89"/>
      <c r="B67" s="50"/>
      <c r="C67" s="50"/>
      <c r="D67" s="50"/>
      <c r="E67" s="50"/>
      <c r="G67" s="50"/>
    </row>
    <row r="68" spans="1:7" ht="46.5" customHeight="1">
      <c r="A68" s="145" t="s">
        <v>68</v>
      </c>
      <c r="B68" s="145"/>
      <c r="C68" s="145"/>
      <c r="D68" s="145"/>
      <c r="E68" s="145"/>
      <c r="F68" s="145"/>
      <c r="G68" s="145"/>
    </row>
    <row r="69" spans="1:7" ht="15">
      <c r="A69" s="5" t="s">
        <v>7</v>
      </c>
      <c r="B69" s="6"/>
      <c r="C69" s="6"/>
      <c r="D69" s="6"/>
      <c r="E69" s="6"/>
      <c r="F69" s="6"/>
      <c r="G69" s="7">
        <v>0.7</v>
      </c>
    </row>
    <row r="70" spans="1:7" ht="6" customHeight="1">
      <c r="A70" s="5"/>
      <c r="B70" s="6"/>
      <c r="C70" s="6"/>
      <c r="D70" s="6"/>
      <c r="E70" s="6"/>
      <c r="F70" s="6"/>
      <c r="G70" s="29"/>
    </row>
    <row r="71" spans="1:6" ht="15">
      <c r="A71" s="5" t="s">
        <v>8</v>
      </c>
      <c r="B71" s="6"/>
      <c r="C71" s="6"/>
      <c r="D71" s="6"/>
      <c r="E71" s="7">
        <v>0.05</v>
      </c>
      <c r="F71" s="6" t="s">
        <v>9</v>
      </c>
    </row>
    <row r="72" spans="1:7" ht="9.75" customHeight="1">
      <c r="A72" s="1"/>
      <c r="B72" s="1"/>
      <c r="C72" s="1"/>
      <c r="D72" s="1"/>
      <c r="E72" s="1"/>
      <c r="F72" s="1"/>
      <c r="G72" s="1"/>
    </row>
    <row r="73" spans="1:7" ht="19.5" customHeight="1">
      <c r="A73" s="146" t="s">
        <v>11</v>
      </c>
      <c r="B73" s="147"/>
      <c r="C73" s="147"/>
      <c r="D73" s="147"/>
      <c r="E73" s="147"/>
      <c r="F73" s="147"/>
      <c r="G73" s="148"/>
    </row>
    <row r="74" spans="1:7" ht="4.5" customHeight="1">
      <c r="A74" s="1"/>
      <c r="B74" s="1"/>
      <c r="C74" s="1"/>
      <c r="D74" s="1"/>
      <c r="E74" s="1"/>
      <c r="F74" s="1"/>
      <c r="G74" s="1"/>
    </row>
    <row r="75" spans="1:7" ht="9.75" customHeight="1">
      <c r="A75" s="149" t="s">
        <v>12</v>
      </c>
      <c r="B75" s="149"/>
      <c r="C75" s="149"/>
      <c r="D75" s="149"/>
      <c r="E75" s="149"/>
      <c r="F75" s="149"/>
      <c r="G75" s="149"/>
    </row>
    <row r="76" spans="1:7" ht="9.75" customHeight="1">
      <c r="A76" s="149"/>
      <c r="B76" s="149"/>
      <c r="C76" s="149"/>
      <c r="D76" s="149"/>
      <c r="E76" s="149"/>
      <c r="F76" s="149"/>
      <c r="G76" s="149"/>
    </row>
    <row r="77" spans="1:7" ht="9.75" customHeight="1">
      <c r="A77" s="149"/>
      <c r="B77" s="149"/>
      <c r="C77" s="149"/>
      <c r="D77" s="149"/>
      <c r="E77" s="149"/>
      <c r="F77" s="149"/>
      <c r="G77" s="149"/>
    </row>
    <row r="78" spans="1:7" ht="15">
      <c r="A78" s="21" t="s">
        <v>63</v>
      </c>
      <c r="F78" s="1"/>
      <c r="G78" s="1"/>
    </row>
    <row r="79" spans="1:7" ht="26.25" customHeight="1">
      <c r="A79" s="150" t="s">
        <v>51</v>
      </c>
      <c r="B79" s="150"/>
      <c r="C79" s="150"/>
      <c r="D79" s="150"/>
      <c r="E79" s="150"/>
      <c r="F79" s="150"/>
      <c r="G79" s="150"/>
    </row>
    <row r="80" spans="1:7" s="54" customFormat="1" ht="27.75" customHeight="1">
      <c r="A80" s="53" t="s">
        <v>24</v>
      </c>
      <c r="B80" s="53" t="s">
        <v>25</v>
      </c>
      <c r="C80" s="53" t="s">
        <v>26</v>
      </c>
      <c r="D80" s="53" t="s">
        <v>28</v>
      </c>
      <c r="E80" s="53" t="s">
        <v>27</v>
      </c>
      <c r="F80" s="53" t="s">
        <v>29</v>
      </c>
      <c r="G80" s="53" t="s">
        <v>30</v>
      </c>
    </row>
    <row r="81" spans="1:7" s="45" customFormat="1" ht="19.5" customHeight="1">
      <c r="A81" s="163" t="s">
        <v>118</v>
      </c>
      <c r="B81" s="13">
        <v>1</v>
      </c>
      <c r="C81" s="66" t="s">
        <v>73</v>
      </c>
      <c r="D81" s="76">
        <v>1</v>
      </c>
      <c r="E81" s="63" t="s">
        <v>74</v>
      </c>
      <c r="F81" s="55"/>
      <c r="G81" s="56">
        <f aca="true" t="shared" si="0" ref="G81:G116">IF(B81&gt;0,(ROUNDDOWN((D81*F81),2)),"")</f>
        <v>0</v>
      </c>
    </row>
    <row r="82" spans="1:7" s="45" customFormat="1" ht="18.75" customHeight="1">
      <c r="A82" s="164"/>
      <c r="B82" s="13">
        <v>2</v>
      </c>
      <c r="C82" s="67" t="s">
        <v>75</v>
      </c>
      <c r="D82" s="64">
        <v>29.21</v>
      </c>
      <c r="E82" s="65" t="s">
        <v>85</v>
      </c>
      <c r="F82" s="55"/>
      <c r="G82" s="56">
        <f t="shared" si="0"/>
        <v>0</v>
      </c>
    </row>
    <row r="83" spans="1:7" s="45" customFormat="1" ht="24.75" customHeight="1">
      <c r="A83" s="164"/>
      <c r="B83" s="13">
        <v>3</v>
      </c>
      <c r="C83" s="68" t="s">
        <v>84</v>
      </c>
      <c r="D83" s="76">
        <v>2.33</v>
      </c>
      <c r="E83" s="63" t="s">
        <v>85</v>
      </c>
      <c r="F83" s="55"/>
      <c r="G83" s="56">
        <f t="shared" si="0"/>
        <v>0</v>
      </c>
    </row>
    <row r="84" spans="1:7" s="45" customFormat="1" ht="17.25" customHeight="1">
      <c r="A84" s="164"/>
      <c r="B84" s="13">
        <v>4</v>
      </c>
      <c r="C84" s="67" t="s">
        <v>86</v>
      </c>
      <c r="D84" s="76">
        <v>7.23</v>
      </c>
      <c r="E84" s="63" t="s">
        <v>85</v>
      </c>
      <c r="F84" s="55"/>
      <c r="G84" s="56">
        <f t="shared" si="0"/>
        <v>0</v>
      </c>
    </row>
    <row r="85" spans="1:7" s="45" customFormat="1" ht="26.25" customHeight="1">
      <c r="A85" s="164"/>
      <c r="B85" s="13">
        <v>5</v>
      </c>
      <c r="C85" s="68" t="s">
        <v>76</v>
      </c>
      <c r="D85" s="77">
        <v>27.64</v>
      </c>
      <c r="E85" s="65" t="s">
        <v>85</v>
      </c>
      <c r="F85" s="55"/>
      <c r="G85" s="56">
        <f t="shared" si="0"/>
        <v>0</v>
      </c>
    </row>
    <row r="86" spans="1:7" s="45" customFormat="1" ht="19.5" customHeight="1">
      <c r="A86" s="164"/>
      <c r="B86" s="13">
        <v>6</v>
      </c>
      <c r="C86" s="67" t="s">
        <v>77</v>
      </c>
      <c r="D86" s="76">
        <v>2.89</v>
      </c>
      <c r="E86" s="65" t="s">
        <v>85</v>
      </c>
      <c r="F86" s="55"/>
      <c r="G86" s="56">
        <f t="shared" si="0"/>
        <v>0</v>
      </c>
    </row>
    <row r="87" spans="1:7" s="45" customFormat="1" ht="15.75" customHeight="1">
      <c r="A87" s="164"/>
      <c r="B87" s="13">
        <v>7</v>
      </c>
      <c r="C87" s="69" t="s">
        <v>78</v>
      </c>
      <c r="D87" s="78">
        <v>5.55</v>
      </c>
      <c r="E87" s="63" t="s">
        <v>87</v>
      </c>
      <c r="F87" s="55"/>
      <c r="G87" s="56">
        <f t="shared" si="0"/>
        <v>0</v>
      </c>
    </row>
    <row r="88" spans="1:7" s="45" customFormat="1" ht="24" customHeight="1">
      <c r="A88" s="164"/>
      <c r="B88" s="13">
        <v>8</v>
      </c>
      <c r="C88" s="73" t="s">
        <v>79</v>
      </c>
      <c r="D88" s="79">
        <v>1.28</v>
      </c>
      <c r="E88" s="87" t="s">
        <v>85</v>
      </c>
      <c r="F88" s="55"/>
      <c r="G88" s="56">
        <f t="shared" si="0"/>
        <v>0</v>
      </c>
    </row>
    <row r="89" spans="1:7" s="45" customFormat="1" ht="24" customHeight="1">
      <c r="A89" s="164"/>
      <c r="B89" s="13">
        <v>9</v>
      </c>
      <c r="C89" s="73" t="s">
        <v>80</v>
      </c>
      <c r="D89" s="79">
        <v>8.45</v>
      </c>
      <c r="E89" s="87" t="s">
        <v>113</v>
      </c>
      <c r="F89" s="55"/>
      <c r="G89" s="56">
        <f t="shared" si="0"/>
        <v>0</v>
      </c>
    </row>
    <row r="90" spans="1:7" s="45" customFormat="1" ht="15.75" customHeight="1">
      <c r="A90" s="164"/>
      <c r="B90" s="13">
        <v>10</v>
      </c>
      <c r="C90" s="73" t="s">
        <v>81</v>
      </c>
      <c r="D90" s="79">
        <v>8.45</v>
      </c>
      <c r="E90" s="87" t="s">
        <v>113</v>
      </c>
      <c r="F90" s="55"/>
      <c r="G90" s="56">
        <f t="shared" si="0"/>
        <v>0</v>
      </c>
    </row>
    <row r="91" spans="1:7" s="45" customFormat="1" ht="15.75" customHeight="1">
      <c r="A91" s="164"/>
      <c r="B91" s="13">
        <v>11</v>
      </c>
      <c r="C91" s="71" t="s">
        <v>81</v>
      </c>
      <c r="D91" s="79">
        <v>1.78</v>
      </c>
      <c r="E91" s="87" t="s">
        <v>113</v>
      </c>
      <c r="F91" s="55"/>
      <c r="G91" s="56">
        <f t="shared" si="0"/>
        <v>0</v>
      </c>
    </row>
    <row r="92" spans="1:7" s="45" customFormat="1" ht="21.75" customHeight="1">
      <c r="A92" s="164"/>
      <c r="B92" s="13">
        <v>12</v>
      </c>
      <c r="C92" s="72" t="s">
        <v>82</v>
      </c>
      <c r="D92" s="79">
        <v>45</v>
      </c>
      <c r="E92" s="87" t="s">
        <v>114</v>
      </c>
      <c r="F92" s="55"/>
      <c r="G92" s="56">
        <f t="shared" si="0"/>
        <v>0</v>
      </c>
    </row>
    <row r="93" spans="1:7" s="45" customFormat="1" ht="37.5" customHeight="1">
      <c r="A93" s="164"/>
      <c r="B93" s="13">
        <v>13</v>
      </c>
      <c r="C93" s="73" t="s">
        <v>83</v>
      </c>
      <c r="D93" s="79">
        <v>1.65</v>
      </c>
      <c r="E93" s="87" t="s">
        <v>113</v>
      </c>
      <c r="F93" s="55"/>
      <c r="G93" s="56">
        <f t="shared" si="0"/>
        <v>0</v>
      </c>
    </row>
    <row r="94" spans="1:7" s="45" customFormat="1" ht="30" customHeight="1">
      <c r="A94" s="164"/>
      <c r="B94" s="13">
        <v>14</v>
      </c>
      <c r="C94" s="73" t="s">
        <v>88</v>
      </c>
      <c r="D94" s="79">
        <v>8.36</v>
      </c>
      <c r="E94" s="87" t="s">
        <v>85</v>
      </c>
      <c r="F94" s="55"/>
      <c r="G94" s="56">
        <f t="shared" si="0"/>
        <v>0</v>
      </c>
    </row>
    <row r="95" spans="1:7" s="45" customFormat="1" ht="27" customHeight="1">
      <c r="A95" s="164"/>
      <c r="B95" s="62">
        <v>15</v>
      </c>
      <c r="C95" s="74" t="s">
        <v>89</v>
      </c>
      <c r="D95" s="79">
        <v>2.25</v>
      </c>
      <c r="E95" s="87" t="s">
        <v>85</v>
      </c>
      <c r="F95" s="55"/>
      <c r="G95" s="56">
        <f t="shared" si="0"/>
        <v>0</v>
      </c>
    </row>
    <row r="96" spans="1:7" s="45" customFormat="1" ht="24" customHeight="1">
      <c r="A96" s="164"/>
      <c r="B96" s="13">
        <v>16</v>
      </c>
      <c r="C96" s="68" t="s">
        <v>90</v>
      </c>
      <c r="D96" s="79">
        <v>1</v>
      </c>
      <c r="E96" s="87" t="s">
        <v>112</v>
      </c>
      <c r="F96" s="55"/>
      <c r="G96" s="56">
        <f t="shared" si="0"/>
        <v>0</v>
      </c>
    </row>
    <row r="97" spans="1:7" s="45" customFormat="1" ht="26.25" customHeight="1">
      <c r="A97" s="164"/>
      <c r="B97" s="13">
        <v>17</v>
      </c>
      <c r="C97" s="75" t="s">
        <v>91</v>
      </c>
      <c r="D97" s="80">
        <v>2.2</v>
      </c>
      <c r="E97" s="87" t="s">
        <v>85</v>
      </c>
      <c r="F97" s="55"/>
      <c r="G97" s="56">
        <f t="shared" si="0"/>
        <v>0</v>
      </c>
    </row>
    <row r="98" spans="1:7" s="45" customFormat="1" ht="24" customHeight="1">
      <c r="A98" s="164"/>
      <c r="B98" s="13">
        <v>18</v>
      </c>
      <c r="C98" s="75" t="s">
        <v>92</v>
      </c>
      <c r="D98" s="79">
        <v>136.56</v>
      </c>
      <c r="E98" s="87" t="s">
        <v>85</v>
      </c>
      <c r="F98" s="55"/>
      <c r="G98" s="56">
        <f t="shared" si="0"/>
        <v>0</v>
      </c>
    </row>
    <row r="99" spans="1:7" s="45" customFormat="1" ht="27.75" customHeight="1">
      <c r="A99" s="164"/>
      <c r="B99" s="13">
        <v>19</v>
      </c>
      <c r="C99" s="75" t="s">
        <v>93</v>
      </c>
      <c r="D99" s="79">
        <v>136.56</v>
      </c>
      <c r="E99" s="87" t="s">
        <v>85</v>
      </c>
      <c r="F99" s="55"/>
      <c r="G99" s="56">
        <f t="shared" si="0"/>
        <v>0</v>
      </c>
    </row>
    <row r="100" spans="1:7" s="45" customFormat="1" ht="39.75" customHeight="1">
      <c r="A100" s="164"/>
      <c r="B100" s="13">
        <v>20</v>
      </c>
      <c r="C100" s="75" t="s">
        <v>94</v>
      </c>
      <c r="D100" s="79">
        <v>28.03</v>
      </c>
      <c r="E100" s="87" t="s">
        <v>111</v>
      </c>
      <c r="F100" s="55"/>
      <c r="G100" s="56">
        <f t="shared" si="0"/>
        <v>0</v>
      </c>
    </row>
    <row r="101" spans="1:7" s="45" customFormat="1" ht="27.75" customHeight="1">
      <c r="A101" s="164"/>
      <c r="B101" s="13">
        <v>21</v>
      </c>
      <c r="C101" s="75" t="s">
        <v>95</v>
      </c>
      <c r="D101" s="79">
        <v>46</v>
      </c>
      <c r="E101" s="87" t="s">
        <v>111</v>
      </c>
      <c r="F101" s="55"/>
      <c r="G101" s="56">
        <f t="shared" si="0"/>
        <v>0</v>
      </c>
    </row>
    <row r="102" spans="1:7" s="45" customFormat="1" ht="39.75" customHeight="1">
      <c r="A102" s="164"/>
      <c r="B102" s="13">
        <v>22</v>
      </c>
      <c r="C102" s="75" t="s">
        <v>96</v>
      </c>
      <c r="D102" s="79">
        <v>1.5</v>
      </c>
      <c r="E102" s="87" t="s">
        <v>85</v>
      </c>
      <c r="F102" s="55"/>
      <c r="G102" s="56">
        <f t="shared" si="0"/>
        <v>0</v>
      </c>
    </row>
    <row r="103" spans="1:7" s="45" customFormat="1" ht="21" customHeight="1">
      <c r="A103" s="164"/>
      <c r="B103" s="13">
        <v>23</v>
      </c>
      <c r="C103" s="71" t="s">
        <v>97</v>
      </c>
      <c r="D103" s="79">
        <v>3.25</v>
      </c>
      <c r="E103" s="87" t="s">
        <v>85</v>
      </c>
      <c r="F103" s="55"/>
      <c r="G103" s="56">
        <f t="shared" si="0"/>
        <v>0</v>
      </c>
    </row>
    <row r="104" spans="1:7" s="45" customFormat="1" ht="15.75" customHeight="1">
      <c r="A104" s="164"/>
      <c r="B104" s="13">
        <v>24</v>
      </c>
      <c r="C104" s="71" t="s">
        <v>98</v>
      </c>
      <c r="D104" s="79">
        <v>3.25</v>
      </c>
      <c r="E104" s="87" t="s">
        <v>85</v>
      </c>
      <c r="F104" s="55"/>
      <c r="G104" s="56">
        <f t="shared" si="0"/>
        <v>0</v>
      </c>
    </row>
    <row r="105" spans="1:7" s="45" customFormat="1" ht="15.75" customHeight="1">
      <c r="A105" s="164"/>
      <c r="B105" s="13">
        <v>25</v>
      </c>
      <c r="C105" s="71" t="s">
        <v>99</v>
      </c>
      <c r="D105" s="79">
        <v>64.32</v>
      </c>
      <c r="E105" s="87" t="s">
        <v>85</v>
      </c>
      <c r="F105" s="55"/>
      <c r="G105" s="56">
        <f t="shared" si="0"/>
        <v>0</v>
      </c>
    </row>
    <row r="106" spans="1:7" s="45" customFormat="1" ht="36.75" customHeight="1">
      <c r="A106" s="164"/>
      <c r="B106" s="13">
        <v>26</v>
      </c>
      <c r="C106" s="75" t="s">
        <v>100</v>
      </c>
      <c r="D106" s="79">
        <v>5</v>
      </c>
      <c r="E106" s="87" t="s">
        <v>85</v>
      </c>
      <c r="F106" s="55"/>
      <c r="G106" s="56">
        <f t="shared" si="0"/>
        <v>0</v>
      </c>
    </row>
    <row r="107" spans="1:7" s="45" customFormat="1" ht="34.5" customHeight="1">
      <c r="A107" s="164"/>
      <c r="B107" s="13">
        <v>27</v>
      </c>
      <c r="C107" s="75" t="s">
        <v>101</v>
      </c>
      <c r="D107" s="79">
        <v>42</v>
      </c>
      <c r="E107" s="87" t="s">
        <v>85</v>
      </c>
      <c r="F107" s="55"/>
      <c r="G107" s="56">
        <f t="shared" si="0"/>
        <v>0</v>
      </c>
    </row>
    <row r="108" spans="1:7" s="45" customFormat="1" ht="39.75" customHeight="1">
      <c r="A108" s="164"/>
      <c r="B108" s="13">
        <v>28</v>
      </c>
      <c r="C108" s="75" t="s">
        <v>102</v>
      </c>
      <c r="D108" s="79">
        <v>10</v>
      </c>
      <c r="E108" s="87" t="s">
        <v>85</v>
      </c>
      <c r="F108" s="55"/>
      <c r="G108" s="56">
        <f t="shared" si="0"/>
        <v>0</v>
      </c>
    </row>
    <row r="109" spans="1:7" s="45" customFormat="1" ht="28.5" customHeight="1">
      <c r="A109" s="164"/>
      <c r="B109" s="13">
        <v>29</v>
      </c>
      <c r="C109" s="75" t="s">
        <v>103</v>
      </c>
      <c r="D109" s="79">
        <v>70</v>
      </c>
      <c r="E109" s="87" t="s">
        <v>112</v>
      </c>
      <c r="F109" s="55"/>
      <c r="G109" s="56">
        <f t="shared" si="0"/>
        <v>0</v>
      </c>
    </row>
    <row r="110" spans="1:7" s="45" customFormat="1" ht="29.25" customHeight="1">
      <c r="A110" s="164"/>
      <c r="B110" s="13">
        <v>30</v>
      </c>
      <c r="C110" s="75" t="s">
        <v>104</v>
      </c>
      <c r="D110" s="79">
        <v>136.56</v>
      </c>
      <c r="E110" s="87" t="s">
        <v>85</v>
      </c>
      <c r="F110" s="55"/>
      <c r="G110" s="56">
        <f t="shared" si="0"/>
        <v>0</v>
      </c>
    </row>
    <row r="111" spans="1:7" s="45" customFormat="1" ht="25.5" customHeight="1">
      <c r="A111" s="164"/>
      <c r="B111" s="13">
        <v>31</v>
      </c>
      <c r="C111" s="75" t="s">
        <v>105</v>
      </c>
      <c r="D111" s="79">
        <v>27.06</v>
      </c>
      <c r="E111" s="87" t="s">
        <v>85</v>
      </c>
      <c r="F111" s="55"/>
      <c r="G111" s="56">
        <f t="shared" si="0"/>
        <v>0</v>
      </c>
    </row>
    <row r="112" spans="1:7" s="45" customFormat="1" ht="37.5" customHeight="1">
      <c r="A112" s="164"/>
      <c r="B112" s="13">
        <v>32</v>
      </c>
      <c r="C112" s="75" t="s">
        <v>106</v>
      </c>
      <c r="D112" s="79">
        <v>25.72</v>
      </c>
      <c r="E112" s="87" t="s">
        <v>111</v>
      </c>
      <c r="F112" s="55"/>
      <c r="G112" s="56">
        <f t="shared" si="0"/>
        <v>0</v>
      </c>
    </row>
    <row r="113" spans="1:7" s="45" customFormat="1" ht="48.75" customHeight="1">
      <c r="A113" s="164"/>
      <c r="B113" s="13">
        <v>33</v>
      </c>
      <c r="C113" s="75" t="s">
        <v>107</v>
      </c>
      <c r="D113" s="79">
        <v>51.44</v>
      </c>
      <c r="E113" s="87" t="s">
        <v>111</v>
      </c>
      <c r="F113" s="55"/>
      <c r="G113" s="56">
        <f t="shared" si="0"/>
        <v>0</v>
      </c>
    </row>
    <row r="114" spans="1:7" s="45" customFormat="1" ht="39" customHeight="1">
      <c r="A114" s="164"/>
      <c r="B114" s="13">
        <v>34</v>
      </c>
      <c r="C114" s="75" t="s">
        <v>108</v>
      </c>
      <c r="D114" s="79">
        <v>6.71</v>
      </c>
      <c r="E114" s="87" t="s">
        <v>85</v>
      </c>
      <c r="F114" s="55"/>
      <c r="G114" s="56">
        <f t="shared" si="0"/>
        <v>0</v>
      </c>
    </row>
    <row r="115" spans="1:7" s="45" customFormat="1" ht="15.75" customHeight="1">
      <c r="A115" s="164"/>
      <c r="B115" s="13">
        <v>35</v>
      </c>
      <c r="C115" s="71" t="s">
        <v>109</v>
      </c>
      <c r="D115" s="88">
        <v>0.5</v>
      </c>
      <c r="E115" s="87" t="s">
        <v>5</v>
      </c>
      <c r="F115" s="55"/>
      <c r="G115" s="56">
        <f t="shared" si="0"/>
        <v>0</v>
      </c>
    </row>
    <row r="116" spans="1:7" s="45" customFormat="1" ht="15.75" customHeight="1">
      <c r="A116" s="164"/>
      <c r="B116" s="13">
        <v>36</v>
      </c>
      <c r="C116" s="71" t="s">
        <v>110</v>
      </c>
      <c r="D116" s="79">
        <v>65.68</v>
      </c>
      <c r="E116" s="87" t="s">
        <v>85</v>
      </c>
      <c r="F116" s="55"/>
      <c r="G116" s="56">
        <f t="shared" si="0"/>
        <v>0</v>
      </c>
    </row>
    <row r="117" spans="1:7" s="45" customFormat="1" ht="18" customHeight="1">
      <c r="A117" s="164"/>
      <c r="B117" s="160" t="s">
        <v>55</v>
      </c>
      <c r="C117" s="161"/>
      <c r="D117" s="161"/>
      <c r="E117" s="161"/>
      <c r="F117" s="162"/>
      <c r="G117" s="70">
        <f>SUM(G81:G116)</f>
        <v>0</v>
      </c>
    </row>
    <row r="118" spans="1:7" s="45" customFormat="1" ht="29.25" customHeight="1">
      <c r="A118" s="165"/>
      <c r="B118" s="13">
        <v>37</v>
      </c>
      <c r="C118" s="58" t="s">
        <v>56</v>
      </c>
      <c r="D118" s="14">
        <v>1</v>
      </c>
      <c r="E118" s="167">
        <f>D51/100</f>
        <v>0</v>
      </c>
      <c r="F118" s="168"/>
      <c r="G118" s="57">
        <f>ROUNDDOWN(G117*E118,2)</f>
        <v>0</v>
      </c>
    </row>
    <row r="119" spans="1:7" s="45" customFormat="1" ht="27" customHeight="1">
      <c r="A119" s="160" t="s">
        <v>57</v>
      </c>
      <c r="B119" s="161"/>
      <c r="C119" s="161"/>
      <c r="D119" s="161"/>
      <c r="E119" s="161"/>
      <c r="F119" s="162"/>
      <c r="G119" s="57">
        <f>G117+G118</f>
        <v>0</v>
      </c>
    </row>
    <row r="121" spans="2:3" ht="15">
      <c r="B121" s="85"/>
      <c r="C121" s="8"/>
    </row>
    <row r="122" spans="1:7" ht="18.75" customHeight="1">
      <c r="A122" s="169"/>
      <c r="B122" s="169"/>
      <c r="C122" s="169"/>
      <c r="D122" s="169"/>
      <c r="E122" s="169"/>
      <c r="F122" s="169"/>
      <c r="G122" s="169"/>
    </row>
    <row r="123" spans="1:7" ht="15">
      <c r="A123" s="170" t="s">
        <v>52</v>
      </c>
      <c r="B123" s="170"/>
      <c r="C123" s="170"/>
      <c r="D123" s="170"/>
      <c r="E123" s="170"/>
      <c r="F123" s="170"/>
      <c r="G123" s="170"/>
    </row>
    <row r="124" spans="1:7" ht="18.75" customHeight="1">
      <c r="A124" s="171"/>
      <c r="B124" s="171"/>
      <c r="C124" s="171"/>
      <c r="D124" s="171"/>
      <c r="E124" s="171"/>
      <c r="F124" s="171"/>
      <c r="G124" s="171"/>
    </row>
    <row r="125" spans="1:7" ht="15">
      <c r="A125" s="172" t="s">
        <v>116</v>
      </c>
      <c r="B125" s="172"/>
      <c r="C125" s="172"/>
      <c r="D125" s="172"/>
      <c r="E125" s="172"/>
      <c r="F125" s="172"/>
      <c r="G125" s="172"/>
    </row>
    <row r="126" spans="1:7" ht="15">
      <c r="A126" s="159" t="s">
        <v>117</v>
      </c>
      <c r="B126" s="159"/>
      <c r="C126" s="159"/>
      <c r="D126" s="159"/>
      <c r="E126" s="159"/>
      <c r="F126" s="159"/>
      <c r="G126" s="159"/>
    </row>
    <row r="127" ht="16.5" customHeight="1"/>
    <row r="128" spans="1:7" ht="15">
      <c r="A128" s="166" t="s">
        <v>124</v>
      </c>
      <c r="B128" s="166"/>
      <c r="C128" s="166"/>
      <c r="D128" s="166"/>
      <c r="E128" s="166"/>
      <c r="F128" s="166"/>
      <c r="G128" s="166"/>
    </row>
    <row r="129" spans="1:7" ht="31.5" customHeight="1">
      <c r="A129" s="166"/>
      <c r="B129" s="166"/>
      <c r="C129" s="166"/>
      <c r="D129" s="166"/>
      <c r="E129" s="166"/>
      <c r="F129" s="166"/>
      <c r="G129" s="166"/>
    </row>
    <row r="130" spans="1:7" ht="15">
      <c r="A130" s="166"/>
      <c r="B130" s="166"/>
      <c r="C130" s="166"/>
      <c r="D130" s="166"/>
      <c r="E130" s="166"/>
      <c r="F130" s="166"/>
      <c r="G130" s="166"/>
    </row>
  </sheetData>
  <sheetProtection password="DE77" sheet="1"/>
  <mergeCells count="76">
    <mergeCell ref="A2:G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C12:G12"/>
    <mergeCell ref="A13:G13"/>
    <mergeCell ref="A14:B14"/>
    <mergeCell ref="C14:G14"/>
    <mergeCell ref="A15:B15"/>
    <mergeCell ref="C15:G15"/>
    <mergeCell ref="C16:G16"/>
    <mergeCell ref="A18:G18"/>
    <mergeCell ref="A19:G19"/>
    <mergeCell ref="A20:G20"/>
    <mergeCell ref="A22:G22"/>
    <mergeCell ref="A23:G23"/>
    <mergeCell ref="A24:G24"/>
    <mergeCell ref="A25:G25"/>
    <mergeCell ref="A28:G28"/>
    <mergeCell ref="A30:G30"/>
    <mergeCell ref="A31:G31"/>
    <mergeCell ref="A33:G33"/>
    <mergeCell ref="A34:G34"/>
    <mergeCell ref="A35:G35"/>
    <mergeCell ref="A37:G37"/>
    <mergeCell ref="A38:G38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B50"/>
    <mergeCell ref="F46:F50"/>
    <mergeCell ref="G46:G50"/>
    <mergeCell ref="A51:C51"/>
    <mergeCell ref="F51:G51"/>
    <mergeCell ref="A53:G54"/>
    <mergeCell ref="A57:B57"/>
    <mergeCell ref="A58:B58"/>
    <mergeCell ref="A60:G60"/>
    <mergeCell ref="A68:G68"/>
    <mergeCell ref="A73:G73"/>
    <mergeCell ref="A75:G77"/>
    <mergeCell ref="A79:G79"/>
    <mergeCell ref="A81:A118"/>
    <mergeCell ref="B117:F117"/>
    <mergeCell ref="E118:F118"/>
    <mergeCell ref="A128:G130"/>
    <mergeCell ref="A119:F119"/>
    <mergeCell ref="A122:G122"/>
    <mergeCell ref="A123:G123"/>
    <mergeCell ref="A124:G124"/>
    <mergeCell ref="A125:G125"/>
    <mergeCell ref="A126:G126"/>
  </mergeCells>
  <conditionalFormatting sqref="D51">
    <cfRule type="cellIs" priority="7" dxfId="13" operator="equal" stopIfTrue="1">
      <formula>0</formula>
    </cfRule>
    <cfRule type="cellIs" priority="8" dxfId="0" operator="equal" stopIfTrue="1">
      <formula>"FORA DO LIMITE !"</formula>
    </cfRule>
  </conditionalFormatting>
  <conditionalFormatting sqref="D52">
    <cfRule type="cellIs" priority="5" dxfId="14" operator="equal" stopIfTrue="1">
      <formula>"ERRO"</formula>
    </cfRule>
  </conditionalFormatting>
  <conditionalFormatting sqref="A57:A59">
    <cfRule type="cellIs" priority="3" dxfId="15" operator="equal" stopIfTrue="1">
      <formula>0</formula>
    </cfRule>
    <cfRule type="cellIs" priority="4" dxfId="16" operator="equal" stopIfTrue="1">
      <formula>"FORA DO LIMITE !"</formula>
    </cfRule>
  </conditionalFormatting>
  <conditionalFormatting sqref="D46 D48">
    <cfRule type="cellIs" priority="2" dxfId="0" operator="equal" stopIfTrue="1">
      <formula>"ERRO"</formula>
    </cfRule>
  </conditionalFormatting>
  <conditionalFormatting sqref="D47 D50">
    <cfRule type="cellIs" priority="1" dxfId="14" operator="equal" stopIfTrue="1">
      <formula>"ERRO"</formula>
    </cfRule>
  </conditionalFormatting>
  <dataValidations count="3">
    <dataValidation type="decimal" operator="lessThanOrEqual" allowBlank="1" showInputMessage="1" showErrorMessage="1" errorTitle="PERCENTUAL ACIMA DO PERMITIDO" error="OBSERVAR O PERCENTUAL MÁXIMO PERMITIDO" sqref="D41:E45">
      <formula1>G41</formula1>
    </dataValidation>
    <dataValidation type="decimal" allowBlank="1" showInputMessage="1" showErrorMessage="1" sqref="G69:G70">
      <formula1>0</formula1>
      <formula2>1</formula2>
    </dataValidation>
    <dataValidation type="decimal" allowBlank="1" showInputMessage="1" showErrorMessage="1" sqref="E71">
      <formula1>0</formula1>
      <formula2>0.05</formula2>
    </dataValidation>
  </dataValidations>
  <printOptions horizontalCentered="1"/>
  <pageMargins left="0.15748031496062992" right="0.15748031496062992" top="1.0236220472440944" bottom="0.51" header="0.2362204724409449" footer="0.2755905511811024"/>
  <pageSetup horizontalDpi="600" verticalDpi="600" orientation="portrait" paperSize="9" scale="90" r:id="rId4"/>
  <headerFooter>
    <oddHeader>&amp;C&amp;G</oddHeader>
    <oddFooter>&amp;RPágina &amp;P de &amp;N</oddFooter>
  </headerFooter>
  <rowBreaks count="1" manualBreakCount="1">
    <brk id="31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eymard</dc:creator>
  <cp:keywords/>
  <dc:description/>
  <cp:lastModifiedBy>Deborah Fernandes Amaral</cp:lastModifiedBy>
  <cp:lastPrinted>2019-03-20T23:06:03Z</cp:lastPrinted>
  <dcterms:created xsi:type="dcterms:W3CDTF">2018-02-26T13:30:36Z</dcterms:created>
  <dcterms:modified xsi:type="dcterms:W3CDTF">2019-04-22T22:36:24Z</dcterms:modified>
  <cp:category/>
  <cp:version/>
  <cp:contentType/>
  <cp:contentStatus/>
</cp:coreProperties>
</file>